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2580" windowWidth="15360" windowHeight="7260" tabRatio="605" activeTab="1"/>
  </bookViews>
  <sheets>
    <sheet name="แบบหมายเลข 1" sheetId="1" r:id="rId1"/>
    <sheet name="แบบหมายเลข 2" sheetId="2" r:id="rId2"/>
    <sheet name="ตัวอย่างแบบหมายเลข1" sheetId="3" r:id="rId3"/>
    <sheet name="ตัวอย่างแบบหมายเลข2" sheetId="4" r:id="rId4"/>
  </sheets>
  <definedNames>
    <definedName name="_xlnm.Print_Area" localSheetId="2">'ตัวอย่างแบบหมายเลข1'!$A$1:$J$48</definedName>
    <definedName name="_xlnm.Print_Area" localSheetId="3">'ตัวอย่างแบบหมายเลข2'!$A$1:$S$61</definedName>
    <definedName name="_xlnm.Print_Area" localSheetId="0">'แบบหมายเลข 1'!$A$1:$J$42</definedName>
    <definedName name="_xlnm.Print_Area" localSheetId="1">'แบบหมายเลข 2'!$A$1:$S$41</definedName>
    <definedName name="_xlnm.Print_Titles" localSheetId="3">'ตัวอย่างแบบหมายเลข2'!$3:$6</definedName>
  </definedNames>
  <calcPr fullCalcOnLoad="1"/>
</workbook>
</file>

<file path=xl/sharedStrings.xml><?xml version="1.0" encoding="utf-8"?>
<sst xmlns="http://schemas.openxmlformats.org/spreadsheetml/2006/main" count="398" uniqueCount="145">
  <si>
    <t>ที่</t>
  </si>
  <si>
    <t>ตำแหน่ง</t>
  </si>
  <si>
    <t xml:space="preserve"> </t>
  </si>
  <si>
    <t>หมายเหตุ</t>
  </si>
  <si>
    <t>ลำดับ</t>
  </si>
  <si>
    <t>ระดับ</t>
  </si>
  <si>
    <t>เลขที่</t>
  </si>
  <si>
    <t>ชำนาญการ</t>
  </si>
  <si>
    <t>รวม</t>
  </si>
  <si>
    <t>คณบดี/ผู้อำนวยการ</t>
  </si>
  <si>
    <t>จำนวนเงิน</t>
  </si>
  <si>
    <t xml:space="preserve">ชื่อ-นามสกุล        </t>
  </si>
  <si>
    <t>ชื่อตำแหน่ง</t>
  </si>
  <si>
    <t>ฐานในการ</t>
  </si>
  <si>
    <t>เงินตอบแทน</t>
  </si>
  <si>
    <t>คะแนนผล</t>
  </si>
  <si>
    <t>ระดับผล</t>
  </si>
  <si>
    <t>หมาย</t>
  </si>
  <si>
    <t>ก่อนเลื่อน</t>
  </si>
  <si>
    <t>แต่ละประเภท</t>
  </si>
  <si>
    <t xml:space="preserve">คำนวณ </t>
  </si>
  <si>
    <t>ที่คำนวณได้</t>
  </si>
  <si>
    <t>พิเศษ</t>
  </si>
  <si>
    <t>การประเมิน</t>
  </si>
  <si>
    <t>เหตุ</t>
  </si>
  <si>
    <t>เจ้าหน้าที่บริหารงานทั่วไป</t>
  </si>
  <si>
    <t>ดีมาก 3</t>
  </si>
  <si>
    <t>ดีมาก 2</t>
  </si>
  <si>
    <t>ชื่อหน่วยงาน........................................................</t>
  </si>
  <si>
    <t>นางสาว..............................</t>
  </si>
  <si>
    <t>นาง……………….……………..</t>
  </si>
  <si>
    <t>นาย………………………………</t>
  </si>
  <si>
    <t>ใช้เลื่อน</t>
  </si>
  <si>
    <t>ดีเด่น 3</t>
  </si>
  <si>
    <t>5-7</t>
  </si>
  <si>
    <t>7+8</t>
  </si>
  <si>
    <t>1+7</t>
  </si>
  <si>
    <t>ที่เลื่อน</t>
  </si>
  <si>
    <t>ร้อยละ</t>
  </si>
  <si>
    <t>ที่ได้เลื่อน</t>
  </si>
  <si>
    <t>ใหม่</t>
  </si>
  <si>
    <t>ลงชื่อ..........................................................................................</t>
  </si>
  <si>
    <t>(........................................................................)</t>
  </si>
  <si>
    <t>ชื่อหน่วยงาน.........................................................................................</t>
  </si>
  <si>
    <t>3x4 (ไม่ปัดเศษ)</t>
  </si>
  <si>
    <t>3x4 (ปัดเศษ)</t>
  </si>
  <si>
    <t>กลุ่มผู้ดำรงตำแหน่งหรือปฏิบัติหน้าที่หรือรักษาราชการแทนรองคณบดี ผู้ช่วยคณบดี หัวหน้าสำนักงานคณบดี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</si>
  <si>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</si>
  <si>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</si>
  <si>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</si>
  <si>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</si>
  <si>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</si>
  <si>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</si>
  <si>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</si>
  <si>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</si>
  <si>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</si>
  <si>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</si>
  <si>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ในสายงาน</t>
  </si>
  <si>
    <t>ในการบริหาร</t>
  </si>
  <si>
    <t>หัวหน้าสาขา......</t>
  </si>
  <si>
    <t>หัวหน้างาน.......</t>
  </si>
  <si>
    <t>กลุ่มตำแหน่งประเภทวิชาการ</t>
  </si>
  <si>
    <t>กลุ่มตำแหน่งประเภทวิชาชีพเฉพาะหรือเชี่ยวชาญเฉพาะ และกลุ่มตำแหน่งประเภททั่วไป</t>
  </si>
  <si>
    <t>(12.1) วงเงิน 2.9% ของกลุ่มนี้</t>
  </si>
  <si>
    <t>(13.1) รวมใช้เลื่อนของกลุ่มนี้</t>
  </si>
  <si>
    <t>(14.1) วงเงินคงเหลือของกลุ่มนี้ [(12.1) - (13.1)]</t>
  </si>
  <si>
    <t>(12.2) วงเงิน 2.9% ของกลุ่มนี้</t>
  </si>
  <si>
    <t>(13.2) รวมใช้เลื่อนของกลุ่มนี้</t>
  </si>
  <si>
    <t>(12.3) วงเงิน 2.9% ของกลุ่มนี้</t>
  </si>
  <si>
    <t>(13.3) รวมใช้เลื่อนของกลุ่มนี้</t>
  </si>
  <si>
    <t>รวมทั้งสิ้น</t>
  </si>
  <si>
    <t>(12.4) วงเงิน 2.9% ของกลุ่มนี้</t>
  </si>
  <si>
    <t>(13.4) รวมใช้เลื่อนของกลุ่มนี้</t>
  </si>
  <si>
    <t>(12) วงเงิน 2.9% [(11)*2.9%)]</t>
  </si>
  <si>
    <t>(13) รวมใช้เลื่อน [(13.1+13.2+13.3+13.4)]</t>
  </si>
  <si>
    <t>(14.2) วงเงินคงเหลือของกลุ่มนี้ [(12.2) - (13.2)]</t>
  </si>
  <si>
    <t>(14.3) วงเงินคงเหลือของกลุ่มนี้ [(12.3) - (13.3)]</t>
  </si>
  <si>
    <t>(14.4) วงเงินคงเหลือของกลุ่มนี้ [(12.4) - (13.4)]</t>
  </si>
  <si>
    <t>(14) วงเงินคงเหลือทั้งสิ้น [(12) - (13)]</t>
  </si>
  <si>
    <t xml:space="preserve"> ในสายงาน</t>
  </si>
  <si>
    <t xml:space="preserve"> ในการบริหาร</t>
  </si>
  <si>
    <t>ผู้บริหาร</t>
  </si>
  <si>
    <t>ผู้อำนวยการกองหรือเทียบเท่า</t>
  </si>
  <si>
    <t>หัวหน้าสำนักงานคณบดี</t>
  </si>
  <si>
    <t>(11)</t>
  </si>
  <si>
    <t>(12)</t>
  </si>
  <si>
    <t>2.  บัญชีรายชื่อเรียงตามลำดับร้อยละที่ได้เลื่อนจากมากที่สุดไปหาน้อยที่สุด</t>
  </si>
  <si>
    <r>
      <t>3. วงเงินคงเหลือ</t>
    </r>
    <r>
      <rPr>
        <b/>
        <sz val="16"/>
        <rFont val="TH SarabunPSK"/>
        <family val="2"/>
      </rPr>
      <t>ห้ามติดลบ</t>
    </r>
  </si>
  <si>
    <t xml:space="preserve">5. ช่องที่ 7 หมายถึง หาก (1) + (5) แล้วน้อยกว่าหรือเท่า (2) ดังนั้น (7) จะ = (6) หรือ  หาก (1) + (5) แล้วมากกว่า (2) ดังนั้น (7) = (2) - (1) </t>
  </si>
  <si>
    <t>9. จำนวนเงินที่ได้เลื่อน หมายถึง ฐานในการคำนวณ คูณ ร้อยละที่ได้เลื่อน ผลที่ได้ถ้ามีเศษไม่ถึงสิบบาทให้ปัดเศษเป็นสิบบาท</t>
  </si>
  <si>
    <t>11. เงินค่าตอบแทนพิเศษจะไม่ปัดเศษทศนิยม โดยต้องเป็นทศนิยมสองตำแหน่ง</t>
  </si>
  <si>
    <t>13. วงเงินคงเหลือ หมายถึง วงเงิน 2.9% หัก รวมใช้เลื่อน</t>
  </si>
  <si>
    <t>ชื่อหน่วยงาน.........................................................................................  มหาวิทยาลัยเทคโนโลยีราชมงคลตะวันออก</t>
  </si>
  <si>
    <t>ชื่อ-นามสกุล</t>
  </si>
  <si>
    <t>รองคณบดีฝ่ายบริหารฯ</t>
  </si>
  <si>
    <t>รองคณบดีฝ่ายวิชาการฯ</t>
  </si>
  <si>
    <t>รองคณบดีฝ่ายกิจการฯ</t>
  </si>
  <si>
    <t>(เหตุผลในการงดเลื่อน เช่น</t>
  </si>
  <si>
    <t>ช่วงระยะเวลาลาศึกษาต่อ ลากิจ</t>
  </si>
  <si>
    <t>ลาป่วย มาทำงานสาย วันบรรจุ )</t>
  </si>
  <si>
    <t>(12) วงเงิน 2.9% ของหน่วยงาน [(11)*2.9%)]</t>
  </si>
  <si>
    <t>บัญชีรายชื่อพนักงานในสถาบันอุดมศึกษาที่ปฏิบัติงานจริงในหน่วยงานนี้</t>
  </si>
  <si>
    <t>ค่าตอบแทน</t>
  </si>
  <si>
    <t>ค่าตอบแทนสูงสุด</t>
  </si>
  <si>
    <t>(11.1) รวมค่าตอบแทนของกลุ่มนี้</t>
  </si>
  <si>
    <t>(11.2) รวมค่าตอบแทนของกลุ่มนี้</t>
  </si>
  <si>
    <t>(11.3) รวมค่าตอบแทนของกลุ่มนี้</t>
  </si>
  <si>
    <t>(11.4) รวมค่าตอบแทนของกลุ่มนี้</t>
  </si>
  <si>
    <t>(11) รวมค่าตอบแทนของหน่วยงาน [(11.1+11.2+11.3+11.4)]</t>
  </si>
  <si>
    <t>ลาศึกษาต่อ(ระบุช่วงเวลา) ลากิจ</t>
  </si>
  <si>
    <t>(หมายถึงจำนวนพนักงานฯ ในหน่วยงานซึ่งได้รับค่าตอบแทน)</t>
  </si>
  <si>
    <t>ปฏิบัติการ</t>
  </si>
  <si>
    <t>นักวิชาการศึกษา</t>
  </si>
  <si>
    <r>
      <t xml:space="preserve">1.  </t>
    </r>
    <r>
      <rPr>
        <b/>
        <sz val="16"/>
        <rFont val="TH SarabunPSK"/>
        <family val="2"/>
      </rPr>
      <t>บัญชีรายชื่อเรียงตามลำดับร้อยละที่ได้เลื่อนจากมากที่สุดไปหาน้อยที่สุด</t>
    </r>
  </si>
  <si>
    <t>2.  รวมข้าราชการที่งดเลื่อนค่าตอบแทนด้วย โดยร้อยละที่ได้เลื่อนจะเป็น 0 และระบุเหตุผลในการงดเลื่อนที่ช่องหมายเหตุให้ชัดเจน</t>
  </si>
  <si>
    <t>3.  รวมข้าราชการที่เกษียณอายุและเกษียณอายุก่อนกำหนดในปีนั้นๆด้วย</t>
  </si>
  <si>
    <t xml:space="preserve">หมายเหตุ </t>
  </si>
  <si>
    <t>(11) รวมค่าตอบแทน [(11.1+11.2+11.3+11.4)]</t>
  </si>
  <si>
    <t>10. ค่าตอบแทนใหม่ หมายถึง ค่าตอบแทนก่อนเลื่อน บวก จำนวนเงินที่ได้เลื่อน (1) + (7)</t>
  </si>
  <si>
    <t>12. วงเงิน 2.9% หมายถึง ผลรวมค่าตอบแทนของแต่ละกลุ่ม คูณ 2.9% (ไม่ปัดเศษทศนิยม)</t>
  </si>
  <si>
    <t>ผู้ช่วยศาสตราจารย์</t>
  </si>
  <si>
    <t>อาจารย์</t>
  </si>
  <si>
    <t>ข้อบังคับฯข้อ 11(6) ในครึ่งปีที่แล้วมาปฏิบัติราชการไม่ถึง 4 เดือน (ลาศึกษาต่อ 1ส.ค.56-31ก.ค.60)</t>
  </si>
  <si>
    <t>ข้อบังคับฯข้อ 11(7) ในครึ่งปีที่แล้วมาลาป่วย ลากิจรวมกัน 11 ครั้ง และมาทำงานสาย 10 ครั้ง</t>
  </si>
  <si>
    <t>บุคลากร</t>
  </si>
  <si>
    <t>ข้อบังคับฯข้อ 11(5) ในครึ่งปีที่แล้วมาปฏิบัติราชการไม่ถึง 4 เดือน (บรรจุ 1ม.ค.59)</t>
  </si>
  <si>
    <t>ดีเด่น 1</t>
  </si>
  <si>
    <t>ดีมาก 1</t>
  </si>
  <si>
    <t>ดี 3</t>
  </si>
  <si>
    <t>ดี 2</t>
  </si>
  <si>
    <t>4.  ให้รวมพนักงานฯ เกษียณอายุ ณ 1 ต.ค. 59 ด้วย</t>
  </si>
  <si>
    <t>7. ฐานในการคำนวณ หมายถึง ตัวเลขที่จะนำไปใช้ในการคำนวณเพื่อเลื่อนค่าตอบแทนของพนักงานในสถาบันอุดมศึกษาแต่ละประเภท แต่ละสายงานและแต่ละระดับ โดยแบ่งเป็น ฐานในการคำนวณระดับล่าง และฐานในการคำนวณระดับบน</t>
  </si>
  <si>
    <t>8. ร้อยละที่ได้เลื่อน หมายถึง ร้อยละที่ได้เลื่อนจากผลการประเมินผลการปฏิบัติราชการ แต่ละคนในแต่ละครั้งซึ่งอาจได้เลื่อนไม่เกินร้อยละของฐานในการคำนวณ (ตามประกาศมหาวิทยาลัยฯ เรื่อง การแบ่งกลุ่มวงเงินและการบริหารวงเงินที่จะใช้เลื่อนค่าตอบแทนพนักงานฯ ลงวันที่ 13 มี.ค. 58)</t>
  </si>
  <si>
    <t>ที่มีตัว  ณ  วันที่  1  กันยายน  2559 (เรียงลำดับตามเลขที่ตำแหน่งจากน้อยไปหามาก)</t>
  </si>
  <si>
    <t>ข้อบังคับฯข้อ 11(5) ในครึ่งปีที่แล้วมาปฏิบัติราชการไม่ถึง 4 เดือน (บรรจุ 1พ.ค.59)</t>
  </si>
  <si>
    <t>ข้อบังคับฯข้อ 11(5) ในครึ่งปีที่แล้วมาปฏิบัติราชการไม่ถึง 4 เดือน (บรรจุ 1ก.ย.59)</t>
  </si>
  <si>
    <t>บัญชีรายละเอียดการเลื่อนค่าตอบแทนพนักงานในสถาบันอุดมศึกษา  วันที่  1  ตุลาคม  2559</t>
  </si>
  <si>
    <t>1.  ให้ระบุข้อมูลผู้ที่ตัว ณ วันที่ 1 กันยายน 2559</t>
  </si>
  <si>
    <t>6. ค่าตอบแทนก่อนเลื่อน หมายถึง ค่าตอบแทนที่ได้รับ ณ วันที่ 1 กันยายน 2559 (หรือแล้วแต่กรณี)</t>
  </si>
  <si>
    <t>ดี 1</t>
  </si>
  <si>
    <t>กลุ่มผู้ดำรงตำแหน่งหรือปฏิบัติหน้าที่หรือรักษาราชการแทนรองคณบดี หัวหน้าสำนักงานคณบดี</t>
  </si>
  <si>
    <t>กลุ่มผู้ดำรงตำแหน่งหรือปฏิบัติหน้าที่หรือรักษาราชการแทนผู้ช่วยคณบดี หัวหน้าสาขา หัวหน้างานหรือเทียบเท่า</t>
  </si>
  <si>
    <t>(11) รวมค่าตอบแทนของหน่วยงาน</t>
  </si>
  <si>
    <t>ที่มีตัว  ณ  วันที่  1 มีนาคม 2562  (เรียงลำดับตามเลขที่ตำแหน่งจากน้อยไปหามาก)</t>
  </si>
  <si>
    <t>บัญชีรายละเอียดการเลื่อนค่าตอบแทนพนักงานในสถาบันอุดมศึกษา  วันที่  1 เมษายน 2562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</si>
</sst>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[$-D07041E]d\ mmm\ yy;@"/>
    <numFmt numFmtId="203" formatCode="[$-107041E]d\ mmm\ yy;@"/>
    <numFmt numFmtId="204" formatCode="[$-101041E]d\ mmm\ yy;@"/>
    <numFmt numFmtId="205" formatCode="#,##0.00_ ;\-#,##0.00\ "/>
    <numFmt numFmtId="206" formatCode="[$-1000000]0\ 0000\ 00000\ 00\ 0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TH SarabunPSK"/>
      <family val="2"/>
    </font>
    <font>
      <b/>
      <u val="single"/>
      <sz val="16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0"/>
    </font>
    <font>
      <b/>
      <sz val="70"/>
      <color indexed="26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70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57" applyFont="1" applyFill="1">
      <alignment/>
      <protection/>
    </xf>
    <xf numFmtId="0" fontId="4" fillId="0" borderId="10" xfId="57" applyFont="1" applyFill="1" applyBorder="1" applyAlignment="1">
      <alignment horizontal="center"/>
      <protection/>
    </xf>
    <xf numFmtId="3" fontId="4" fillId="0" borderId="10" xfId="57" applyNumberFormat="1" applyFont="1" applyFill="1" applyBorder="1" applyAlignment="1">
      <alignment horizontal="center"/>
      <protection/>
    </xf>
    <xf numFmtId="0" fontId="4" fillId="0" borderId="0" xfId="57" applyFont="1" applyFill="1" applyBorder="1">
      <alignment/>
      <protection/>
    </xf>
    <xf numFmtId="0" fontId="4" fillId="0" borderId="11" xfId="57" applyFont="1" applyFill="1" applyBorder="1" applyAlignment="1">
      <alignment horizontal="center"/>
      <protection/>
    </xf>
    <xf numFmtId="2" fontId="4" fillId="0" borderId="10" xfId="57" applyNumberFormat="1" applyFont="1" applyFill="1" applyBorder="1" applyAlignment="1">
      <alignment horizontal="center"/>
      <protection/>
    </xf>
    <xf numFmtId="0" fontId="4" fillId="0" borderId="0" xfId="57" applyFont="1" applyFill="1" applyAlignment="1">
      <alignment horizontal="center"/>
      <protection/>
    </xf>
    <xf numFmtId="3" fontId="4" fillId="0" borderId="0" xfId="57" applyNumberFormat="1" applyFont="1" applyFill="1" applyAlignment="1">
      <alignment horizontal="center"/>
      <protection/>
    </xf>
    <xf numFmtId="2" fontId="4" fillId="0" borderId="0" xfId="57" applyNumberFormat="1" applyFont="1" applyFill="1" applyAlignment="1">
      <alignment horizontal="center"/>
      <protection/>
    </xf>
    <xf numFmtId="3" fontId="4" fillId="0" borderId="12" xfId="57" applyNumberFormat="1" applyFont="1" applyFill="1" applyBorder="1" applyAlignment="1">
      <alignment horizontal="center"/>
      <protection/>
    </xf>
    <xf numFmtId="0" fontId="4" fillId="0" borderId="13" xfId="57" applyFont="1" applyFill="1" applyBorder="1" applyAlignment="1">
      <alignment horizontal="center"/>
      <protection/>
    </xf>
    <xf numFmtId="3" fontId="4" fillId="0" borderId="13" xfId="0" applyNumberFormat="1" applyFont="1" applyFill="1" applyBorder="1" applyAlignment="1">
      <alignment horizontal="center" vertical="justify"/>
    </xf>
    <xf numFmtId="2" fontId="4" fillId="0" borderId="13" xfId="57" applyNumberFormat="1" applyFont="1" applyFill="1" applyBorder="1" applyAlignment="1">
      <alignment horizontal="center"/>
      <protection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justify"/>
    </xf>
    <xf numFmtId="0" fontId="4" fillId="0" borderId="10" xfId="0" applyFont="1" applyFill="1" applyBorder="1" applyAlignment="1">
      <alignment vertical="justify"/>
    </xf>
    <xf numFmtId="0" fontId="4" fillId="0" borderId="10" xfId="0" applyFont="1" applyFill="1" applyBorder="1" applyAlignment="1">
      <alignment horizontal="left" vertical="justify"/>
    </xf>
    <xf numFmtId="3" fontId="4" fillId="0" borderId="10" xfId="0" applyNumberFormat="1" applyFont="1" applyFill="1" applyBorder="1" applyAlignment="1">
      <alignment horizontal="center" vertical="justify"/>
    </xf>
    <xf numFmtId="2" fontId="4" fillId="0" borderId="10" xfId="0" applyNumberFormat="1" applyFont="1" applyFill="1" applyBorder="1" applyAlignment="1">
      <alignment horizontal="center" vertical="justify"/>
    </xf>
    <xf numFmtId="3" fontId="4" fillId="0" borderId="11" xfId="57" applyNumberFormat="1" applyFont="1" applyFill="1" applyBorder="1" applyAlignment="1">
      <alignment horizontal="center"/>
      <protection/>
    </xf>
    <xf numFmtId="0" fontId="4" fillId="0" borderId="10" xfId="0" applyFont="1" applyFill="1" applyBorder="1" applyAlignment="1">
      <alignment horizontal="left" vertical="justify" wrapText="1"/>
    </xf>
    <xf numFmtId="3" fontId="4" fillId="0" borderId="10" xfId="0" applyNumberFormat="1" applyFont="1" applyFill="1" applyBorder="1" applyAlignment="1">
      <alignment horizontal="center" vertical="justify" wrapText="1"/>
    </xf>
    <xf numFmtId="0" fontId="4" fillId="0" borderId="0" xfId="57" applyFont="1" applyFill="1" applyBorder="1" applyAlignment="1">
      <alignment horizontal="center"/>
      <protection/>
    </xf>
    <xf numFmtId="0" fontId="4" fillId="0" borderId="14" xfId="57" applyFont="1" applyFill="1" applyBorder="1" applyAlignment="1">
      <alignment horizontal="center"/>
      <protection/>
    </xf>
    <xf numFmtId="0" fontId="4" fillId="0" borderId="15" xfId="57" applyFont="1" applyFill="1" applyBorder="1" applyAlignment="1">
      <alignment horizontal="center"/>
      <protection/>
    </xf>
    <xf numFmtId="4" fontId="4" fillId="0" borderId="0" xfId="57" applyNumberFormat="1" applyFont="1" applyFill="1" applyAlignment="1">
      <alignment horizontal="center"/>
      <protection/>
    </xf>
    <xf numFmtId="3" fontId="4" fillId="0" borderId="13" xfId="57" applyNumberFormat="1" applyFont="1" applyFill="1" applyBorder="1" applyAlignment="1">
      <alignment horizontal="center"/>
      <protection/>
    </xf>
    <xf numFmtId="3" fontId="4" fillId="0" borderId="14" xfId="57" applyNumberFormat="1" applyFont="1" applyFill="1" applyBorder="1" applyAlignment="1">
      <alignment horizontal="center"/>
      <protection/>
    </xf>
    <xf numFmtId="2" fontId="4" fillId="0" borderId="14" xfId="57" applyNumberFormat="1" applyFont="1" applyFill="1" applyBorder="1" applyAlignment="1">
      <alignment horizontal="center"/>
      <protection/>
    </xf>
    <xf numFmtId="3" fontId="4" fillId="0" borderId="16" xfId="57" applyNumberFormat="1" applyFont="1" applyFill="1" applyBorder="1" applyAlignment="1">
      <alignment horizontal="center"/>
      <protection/>
    </xf>
    <xf numFmtId="3" fontId="4" fillId="0" borderId="17" xfId="57" applyNumberFormat="1" applyFont="1" applyFill="1" applyBorder="1" applyAlignment="1">
      <alignment horizontal="center"/>
      <protection/>
    </xf>
    <xf numFmtId="0" fontId="4" fillId="0" borderId="16" xfId="57" applyFont="1" applyFill="1" applyBorder="1" applyAlignment="1">
      <alignment horizontal="center"/>
      <protection/>
    </xf>
    <xf numFmtId="4" fontId="4" fillId="0" borderId="10" xfId="57" applyNumberFormat="1" applyFont="1" applyFill="1" applyBorder="1" applyAlignment="1">
      <alignment horizontal="center"/>
      <protection/>
    </xf>
    <xf numFmtId="16" fontId="4" fillId="0" borderId="14" xfId="57" applyNumberFormat="1" applyFont="1" applyFill="1" applyBorder="1" applyAlignment="1" quotePrefix="1">
      <alignment horizontal="center"/>
      <protection/>
    </xf>
    <xf numFmtId="3" fontId="7" fillId="0" borderId="0" xfId="57" applyNumberFormat="1" applyFont="1" applyFill="1" applyAlignment="1">
      <alignment horizontal="center"/>
      <protection/>
    </xf>
    <xf numFmtId="0" fontId="7" fillId="0" borderId="0" xfId="57" applyFont="1" applyFill="1" applyAlignment="1">
      <alignment horizontal="center"/>
      <protection/>
    </xf>
    <xf numFmtId="4" fontId="4" fillId="0" borderId="0" xfId="57" applyNumberFormat="1" applyFont="1" applyFill="1" applyBorder="1" applyAlignment="1">
      <alignment horizontal="center"/>
      <protection/>
    </xf>
    <xf numFmtId="3" fontId="4" fillId="0" borderId="18" xfId="57" applyNumberFormat="1" applyFont="1" applyFill="1" applyBorder="1" applyAlignment="1">
      <alignment horizontal="center"/>
      <protection/>
    </xf>
    <xf numFmtId="3" fontId="4" fillId="0" borderId="15" xfId="57" applyNumberFormat="1" applyFont="1" applyFill="1" applyBorder="1" applyAlignment="1">
      <alignment horizontal="center"/>
      <protection/>
    </xf>
    <xf numFmtId="49" fontId="5" fillId="0" borderId="19" xfId="57" applyNumberFormat="1" applyFont="1" applyFill="1" applyBorder="1" applyAlignment="1">
      <alignment horizontal="left"/>
      <protection/>
    </xf>
    <xf numFmtId="49" fontId="5" fillId="0" borderId="0" xfId="57" applyNumberFormat="1" applyFont="1" applyFill="1" applyBorder="1" applyAlignment="1">
      <alignment horizontal="left"/>
      <protection/>
    </xf>
    <xf numFmtId="3" fontId="4" fillId="0" borderId="10" xfId="57" applyNumberFormat="1" applyFont="1" applyFill="1" applyBorder="1" applyAlignment="1" quotePrefix="1">
      <alignment horizontal="center"/>
      <protection/>
    </xf>
    <xf numFmtId="4" fontId="4" fillId="0" borderId="20" xfId="0" applyNumberFormat="1" applyFont="1" applyFill="1" applyBorder="1" applyAlignment="1">
      <alignment horizontal="center" vertical="justify"/>
    </xf>
    <xf numFmtId="0" fontId="4" fillId="0" borderId="11" xfId="57" applyFont="1" applyFill="1" applyBorder="1" applyAlignment="1">
      <alignment horizontal="left"/>
      <protection/>
    </xf>
    <xf numFmtId="0" fontId="4" fillId="0" borderId="10" xfId="57" applyFont="1" applyFill="1" applyBorder="1" applyAlignment="1">
      <alignment horizontal="left"/>
      <protection/>
    </xf>
    <xf numFmtId="3" fontId="4" fillId="0" borderId="10" xfId="0" applyNumberFormat="1" applyFont="1" applyFill="1" applyBorder="1" applyAlignment="1">
      <alignment horizontal="center" vertical="top"/>
    </xf>
    <xf numFmtId="4" fontId="4" fillId="0" borderId="10" xfId="57" applyNumberFormat="1" applyFont="1" applyFill="1" applyBorder="1" applyAlignment="1" quotePrefix="1">
      <alignment horizontal="center"/>
      <protection/>
    </xf>
    <xf numFmtId="4" fontId="4" fillId="0" borderId="13" xfId="57" applyNumberFormat="1" applyFont="1" applyFill="1" applyBorder="1" applyAlignment="1" quotePrefix="1">
      <alignment horizontal="center"/>
      <protection/>
    </xf>
    <xf numFmtId="4" fontId="4" fillId="0" borderId="20" xfId="57" applyNumberFormat="1" applyFont="1" applyFill="1" applyBorder="1" applyAlignment="1">
      <alignment horizontal="center"/>
      <protection/>
    </xf>
    <xf numFmtId="4" fontId="4" fillId="0" borderId="13" xfId="57" applyNumberFormat="1" applyFont="1" applyFill="1" applyBorder="1" applyAlignment="1">
      <alignment horizontal="center"/>
      <protection/>
    </xf>
    <xf numFmtId="0" fontId="4" fillId="0" borderId="18" xfId="0" applyFont="1" applyFill="1" applyBorder="1" applyAlignment="1">
      <alignment vertical="justify"/>
    </xf>
    <xf numFmtId="0" fontId="4" fillId="0" borderId="11" xfId="57" applyFont="1" applyFill="1" applyBorder="1" applyAlignment="1">
      <alignment horizontal="right"/>
      <protection/>
    </xf>
    <xf numFmtId="0" fontId="4" fillId="0" borderId="18" xfId="57" applyFont="1" applyFill="1" applyBorder="1" applyAlignment="1">
      <alignment/>
      <protection/>
    </xf>
    <xf numFmtId="0" fontId="4" fillId="33" borderId="10" xfId="57" applyFont="1" applyFill="1" applyBorder="1" applyAlignment="1">
      <alignment horizontal="center"/>
      <protection/>
    </xf>
    <xf numFmtId="49" fontId="5" fillId="33" borderId="0" xfId="57" applyNumberFormat="1" applyFont="1" applyFill="1" applyBorder="1" applyAlignment="1">
      <alignment horizontal="left"/>
      <protection/>
    </xf>
    <xf numFmtId="0" fontId="4" fillId="33" borderId="13" xfId="57" applyFont="1" applyFill="1" applyBorder="1" applyAlignment="1">
      <alignment horizontal="center"/>
      <protection/>
    </xf>
    <xf numFmtId="3" fontId="4" fillId="33" borderId="10" xfId="57" applyNumberFormat="1" applyFont="1" applyFill="1" applyBorder="1" applyAlignment="1">
      <alignment horizontal="center"/>
      <protection/>
    </xf>
    <xf numFmtId="2" fontId="4" fillId="33" borderId="10" xfId="57" applyNumberFormat="1" applyFont="1" applyFill="1" applyBorder="1" applyAlignment="1">
      <alignment horizontal="center"/>
      <protection/>
    </xf>
    <xf numFmtId="3" fontId="4" fillId="33" borderId="11" xfId="57" applyNumberFormat="1" applyFont="1" applyFill="1" applyBorder="1" applyAlignment="1">
      <alignment horizontal="center"/>
      <protection/>
    </xf>
    <xf numFmtId="4" fontId="4" fillId="33" borderId="10" xfId="57" applyNumberFormat="1" applyFont="1" applyFill="1" applyBorder="1" applyAlignment="1" quotePrefix="1">
      <alignment horizontal="center"/>
      <protection/>
    </xf>
    <xf numFmtId="4" fontId="4" fillId="33" borderId="13" xfId="57" applyNumberFormat="1" applyFont="1" applyFill="1" applyBorder="1" applyAlignment="1">
      <alignment horizontal="center"/>
      <protection/>
    </xf>
    <xf numFmtId="3" fontId="4" fillId="33" borderId="18" xfId="57" applyNumberFormat="1" applyFont="1" applyFill="1" applyBorder="1" applyAlignment="1">
      <alignment horizontal="center"/>
      <protection/>
    </xf>
    <xf numFmtId="0" fontId="4" fillId="33" borderId="11" xfId="57" applyFont="1" applyFill="1" applyBorder="1" applyAlignment="1">
      <alignment horizontal="center"/>
      <protection/>
    </xf>
    <xf numFmtId="0" fontId="4" fillId="33" borderId="0" xfId="57" applyFont="1" applyFill="1" applyAlignment="1">
      <alignment horizontal="center"/>
      <protection/>
    </xf>
    <xf numFmtId="0" fontId="4" fillId="0" borderId="10" xfId="57" applyFont="1" applyFill="1" applyBorder="1" applyAlignment="1">
      <alignment horizontal="center" vertical="top"/>
      <protection/>
    </xf>
    <xf numFmtId="0" fontId="4" fillId="0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57" applyFont="1" applyFill="1" applyBorder="1" applyAlignment="1">
      <alignment horizontal="left" vertical="top"/>
      <protection/>
    </xf>
    <xf numFmtId="2" fontId="4" fillId="0" borderId="10" xfId="0" applyNumberFormat="1" applyFont="1" applyFill="1" applyBorder="1" applyAlignment="1">
      <alignment horizontal="center" vertical="top"/>
    </xf>
    <xf numFmtId="4" fontId="4" fillId="0" borderId="10" xfId="57" applyNumberFormat="1" applyFont="1" applyFill="1" applyBorder="1" applyAlignment="1">
      <alignment horizontal="center" vertical="top"/>
      <protection/>
    </xf>
    <xf numFmtId="3" fontId="4" fillId="0" borderId="10" xfId="57" applyNumberFormat="1" applyFont="1" applyFill="1" applyBorder="1" applyAlignment="1">
      <alignment horizontal="center" vertical="top"/>
      <protection/>
    </xf>
    <xf numFmtId="0" fontId="4" fillId="0" borderId="0" xfId="57" applyFont="1" applyFill="1" applyAlignment="1">
      <alignment vertical="top"/>
      <protection/>
    </xf>
    <xf numFmtId="0" fontId="6" fillId="0" borderId="0" xfId="57" applyFont="1" applyFill="1" applyAlignment="1">
      <alignment horizontal="left"/>
      <protection/>
    </xf>
    <xf numFmtId="2" fontId="4" fillId="0" borderId="10" xfId="57" applyNumberFormat="1" applyFont="1" applyFill="1" applyBorder="1" applyAlignment="1">
      <alignment horizontal="center" vertical="top"/>
      <protection/>
    </xf>
    <xf numFmtId="0" fontId="4" fillId="0" borderId="10" xfId="57" applyFont="1" applyFill="1" applyBorder="1" applyAlignment="1">
      <alignment horizontal="right" vertical="top"/>
      <protection/>
    </xf>
    <xf numFmtId="0" fontId="4" fillId="0" borderId="11" xfId="57" applyFont="1" applyFill="1" applyBorder="1" applyAlignment="1">
      <alignment horizontal="left" vertical="top"/>
      <protection/>
    </xf>
    <xf numFmtId="0" fontId="4" fillId="0" borderId="10" xfId="0" applyFont="1" applyFill="1" applyBorder="1" applyAlignment="1">
      <alignment horizontal="left" vertical="top"/>
    </xf>
    <xf numFmtId="3" fontId="4" fillId="0" borderId="10" xfId="0" applyNumberFormat="1" applyFont="1" applyFill="1" applyBorder="1" applyAlignment="1">
      <alignment horizontal="center" vertical="top" wrapText="1"/>
    </xf>
    <xf numFmtId="0" fontId="4" fillId="0" borderId="11" xfId="57" applyFont="1" applyFill="1" applyBorder="1" applyAlignment="1">
      <alignment horizontal="center" vertical="top"/>
      <protection/>
    </xf>
    <xf numFmtId="0" fontId="4" fillId="0" borderId="10" xfId="57" applyFont="1" applyFill="1" applyBorder="1" applyAlignment="1">
      <alignment horizontal="left" vertical="top" wrapText="1"/>
      <protection/>
    </xf>
    <xf numFmtId="0" fontId="4" fillId="0" borderId="0" xfId="57" applyFont="1" applyFill="1" applyBorder="1" applyAlignment="1">
      <alignment vertical="top"/>
      <protection/>
    </xf>
    <xf numFmtId="0" fontId="4" fillId="0" borderId="13" xfId="57" applyFont="1" applyFill="1" applyBorder="1" applyAlignment="1">
      <alignment horizontal="center" vertical="top"/>
      <protection/>
    </xf>
    <xf numFmtId="0" fontId="4" fillId="0" borderId="0" xfId="57" applyFont="1" applyFill="1" applyAlignment="1">
      <alignment horizontal="center" vertical="top"/>
      <protection/>
    </xf>
    <xf numFmtId="0" fontId="4" fillId="0" borderId="14" xfId="57" applyFont="1" applyFill="1" applyBorder="1" applyAlignment="1">
      <alignment horizontal="center" vertical="top"/>
      <protection/>
    </xf>
    <xf numFmtId="3" fontId="4" fillId="0" borderId="14" xfId="57" applyNumberFormat="1" applyFont="1" applyFill="1" applyBorder="1" applyAlignment="1">
      <alignment horizontal="center" vertical="top"/>
      <protection/>
    </xf>
    <xf numFmtId="0" fontId="4" fillId="0" borderId="16" xfId="57" applyFont="1" applyFill="1" applyBorder="1" applyAlignment="1">
      <alignment horizontal="center" vertical="top"/>
      <protection/>
    </xf>
    <xf numFmtId="49" fontId="5" fillId="0" borderId="19" xfId="57" applyNumberFormat="1" applyFont="1" applyFill="1" applyBorder="1" applyAlignment="1">
      <alignment horizontal="left" vertical="top"/>
      <protection/>
    </xf>
    <xf numFmtId="3" fontId="4" fillId="0" borderId="13" xfId="57" applyNumberFormat="1" applyFont="1" applyFill="1" applyBorder="1" applyAlignment="1">
      <alignment horizontal="center" vertical="top"/>
      <protection/>
    </xf>
    <xf numFmtId="0" fontId="4" fillId="0" borderId="15" xfId="57" applyFont="1" applyFill="1" applyBorder="1" applyAlignment="1">
      <alignment horizontal="center" vertical="top"/>
      <protection/>
    </xf>
    <xf numFmtId="0" fontId="4" fillId="0" borderId="18" xfId="0" applyFont="1" applyFill="1" applyBorder="1" applyAlignment="1">
      <alignment vertical="top"/>
    </xf>
    <xf numFmtId="0" fontId="4" fillId="0" borderId="11" xfId="0" applyFont="1" applyFill="1" applyBorder="1" applyAlignment="1">
      <alignment horizontal="right" vertical="top"/>
    </xf>
    <xf numFmtId="3" fontId="4" fillId="0" borderId="13" xfId="0" applyNumberFormat="1" applyFont="1" applyFill="1" applyBorder="1" applyAlignment="1">
      <alignment horizontal="center" vertical="top"/>
    </xf>
    <xf numFmtId="0" fontId="4" fillId="0" borderId="18" xfId="57" applyFont="1" applyFill="1" applyBorder="1" applyAlignment="1">
      <alignment vertical="top"/>
      <protection/>
    </xf>
    <xf numFmtId="0" fontId="4" fillId="0" borderId="11" xfId="57" applyFont="1" applyFill="1" applyBorder="1" applyAlignment="1">
      <alignment horizontal="right" vertical="top"/>
      <protection/>
    </xf>
    <xf numFmtId="4" fontId="4" fillId="0" borderId="20" xfId="0" applyNumberFormat="1" applyFont="1" applyFill="1" applyBorder="1" applyAlignment="1">
      <alignment horizontal="center" vertical="top"/>
    </xf>
    <xf numFmtId="49" fontId="5" fillId="0" borderId="0" xfId="57" applyNumberFormat="1" applyFont="1" applyFill="1" applyBorder="1" applyAlignment="1">
      <alignment horizontal="left" vertical="top"/>
      <protection/>
    </xf>
    <xf numFmtId="0" fontId="4" fillId="33" borderId="10" xfId="57" applyFont="1" applyFill="1" applyBorder="1" applyAlignment="1">
      <alignment horizontal="center" vertical="top"/>
      <protection/>
    </xf>
    <xf numFmtId="49" fontId="5" fillId="33" borderId="0" xfId="57" applyNumberFormat="1" applyFont="1" applyFill="1" applyBorder="1" applyAlignment="1">
      <alignment horizontal="left" vertical="top"/>
      <protection/>
    </xf>
    <xf numFmtId="0" fontId="4" fillId="33" borderId="13" xfId="57" applyFont="1" applyFill="1" applyBorder="1" applyAlignment="1">
      <alignment horizontal="center" vertical="top"/>
      <protection/>
    </xf>
    <xf numFmtId="3" fontId="4" fillId="33" borderId="10" xfId="57" applyNumberFormat="1" applyFont="1" applyFill="1" applyBorder="1" applyAlignment="1">
      <alignment horizontal="center" vertical="top"/>
      <protection/>
    </xf>
    <xf numFmtId="0" fontId="4" fillId="0" borderId="0" xfId="57" applyFont="1" applyFill="1" applyBorder="1" applyAlignment="1">
      <alignment horizontal="center" vertical="top"/>
      <protection/>
    </xf>
    <xf numFmtId="3" fontId="4" fillId="0" borderId="0" xfId="57" applyNumberFormat="1" applyFont="1" applyFill="1" applyAlignment="1">
      <alignment horizontal="center" vertical="top"/>
      <protection/>
    </xf>
    <xf numFmtId="3" fontId="4" fillId="0" borderId="0" xfId="57" applyNumberFormat="1" applyFont="1" applyFill="1" applyBorder="1" applyAlignment="1">
      <alignment horizontal="center" vertical="top"/>
      <protection/>
    </xf>
    <xf numFmtId="3" fontId="4" fillId="0" borderId="10" xfId="57" applyNumberFormat="1" applyFont="1" applyFill="1" applyBorder="1" applyAlignment="1" quotePrefix="1">
      <alignment horizontal="center" vertical="top"/>
      <protection/>
    </xf>
    <xf numFmtId="4" fontId="4" fillId="0" borderId="10" xfId="57" applyNumberFormat="1" applyFont="1" applyFill="1" applyBorder="1" applyAlignment="1" quotePrefix="1">
      <alignment horizontal="center" vertical="top"/>
      <protection/>
    </xf>
    <xf numFmtId="3" fontId="4" fillId="0" borderId="11" xfId="57" applyNumberFormat="1" applyFont="1" applyFill="1" applyBorder="1" applyAlignment="1">
      <alignment horizontal="center" vertical="top"/>
      <protection/>
    </xf>
    <xf numFmtId="2" fontId="4" fillId="0" borderId="14" xfId="57" applyNumberFormat="1" applyFont="1" applyFill="1" applyBorder="1" applyAlignment="1">
      <alignment horizontal="center" vertical="top"/>
      <protection/>
    </xf>
    <xf numFmtId="3" fontId="4" fillId="0" borderId="16" xfId="57" applyNumberFormat="1" applyFont="1" applyFill="1" applyBorder="1" applyAlignment="1">
      <alignment horizontal="center" vertical="top"/>
      <protection/>
    </xf>
    <xf numFmtId="4" fontId="4" fillId="0" borderId="14" xfId="57" applyNumberFormat="1" applyFont="1" applyFill="1" applyBorder="1" applyAlignment="1" quotePrefix="1">
      <alignment horizontal="center" vertical="top"/>
      <protection/>
    </xf>
    <xf numFmtId="4" fontId="4" fillId="0" borderId="14" xfId="57" applyNumberFormat="1" applyFont="1" applyFill="1" applyBorder="1" applyAlignment="1">
      <alignment horizontal="center" vertical="top"/>
      <protection/>
    </xf>
    <xf numFmtId="3" fontId="4" fillId="0" borderId="17" xfId="57" applyNumberFormat="1" applyFont="1" applyFill="1" applyBorder="1" applyAlignment="1">
      <alignment horizontal="center" vertical="top"/>
      <protection/>
    </xf>
    <xf numFmtId="2" fontId="4" fillId="0" borderId="13" xfId="57" applyNumberFormat="1" applyFont="1" applyFill="1" applyBorder="1" applyAlignment="1">
      <alignment horizontal="center" vertical="top"/>
      <protection/>
    </xf>
    <xf numFmtId="3" fontId="4" fillId="0" borderId="15" xfId="57" applyNumberFormat="1" applyFont="1" applyFill="1" applyBorder="1" applyAlignment="1">
      <alignment horizontal="center" vertical="top"/>
      <protection/>
    </xf>
    <xf numFmtId="4" fontId="4" fillId="0" borderId="13" xfId="57" applyNumberFormat="1" applyFont="1" applyFill="1" applyBorder="1" applyAlignment="1" quotePrefix="1">
      <alignment horizontal="center" vertical="top"/>
      <protection/>
    </xf>
    <xf numFmtId="4" fontId="4" fillId="0" borderId="13" xfId="57" applyNumberFormat="1" applyFont="1" applyFill="1" applyBorder="1" applyAlignment="1">
      <alignment horizontal="center" vertical="top"/>
      <protection/>
    </xf>
    <xf numFmtId="3" fontId="4" fillId="0" borderId="12" xfId="57" applyNumberFormat="1" applyFont="1" applyFill="1" applyBorder="1" applyAlignment="1">
      <alignment horizontal="center" vertical="top"/>
      <protection/>
    </xf>
    <xf numFmtId="0" fontId="4" fillId="0" borderId="0" xfId="0" applyFont="1" applyFill="1" applyBorder="1" applyAlignment="1">
      <alignment horizontal="right" vertical="top"/>
    </xf>
    <xf numFmtId="4" fontId="4" fillId="0" borderId="20" xfId="57" applyNumberFormat="1" applyFont="1" applyFill="1" applyBorder="1" applyAlignment="1">
      <alignment horizontal="center" vertical="top"/>
      <protection/>
    </xf>
    <xf numFmtId="3" fontId="4" fillId="0" borderId="18" xfId="57" applyNumberFormat="1" applyFont="1" applyFill="1" applyBorder="1" applyAlignment="1">
      <alignment horizontal="center" vertical="top"/>
      <protection/>
    </xf>
    <xf numFmtId="2" fontId="4" fillId="33" borderId="10" xfId="57" applyNumberFormat="1" applyFont="1" applyFill="1" applyBorder="1" applyAlignment="1">
      <alignment horizontal="center" vertical="top"/>
      <protection/>
    </xf>
    <xf numFmtId="3" fontId="4" fillId="33" borderId="11" xfId="57" applyNumberFormat="1" applyFont="1" applyFill="1" applyBorder="1" applyAlignment="1">
      <alignment horizontal="center" vertical="top"/>
      <protection/>
    </xf>
    <xf numFmtId="4" fontId="4" fillId="33" borderId="10" xfId="57" applyNumberFormat="1" applyFont="1" applyFill="1" applyBorder="1" applyAlignment="1" quotePrefix="1">
      <alignment horizontal="center" vertical="top"/>
      <protection/>
    </xf>
    <xf numFmtId="4" fontId="4" fillId="33" borderId="13" xfId="57" applyNumberFormat="1" applyFont="1" applyFill="1" applyBorder="1" applyAlignment="1">
      <alignment horizontal="center" vertical="top"/>
      <protection/>
    </xf>
    <xf numFmtId="3" fontId="4" fillId="33" borderId="18" xfId="57" applyNumberFormat="1" applyFont="1" applyFill="1" applyBorder="1" applyAlignment="1">
      <alignment horizontal="center" vertical="top"/>
      <protection/>
    </xf>
    <xf numFmtId="0" fontId="4" fillId="33" borderId="11" xfId="57" applyFont="1" applyFill="1" applyBorder="1" applyAlignment="1">
      <alignment horizontal="center" vertical="top"/>
      <protection/>
    </xf>
    <xf numFmtId="0" fontId="4" fillId="33" borderId="0" xfId="57" applyFont="1" applyFill="1" applyAlignment="1">
      <alignment horizontal="center" vertical="top"/>
      <protection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center" vertical="top"/>
    </xf>
    <xf numFmtId="0" fontId="4" fillId="0" borderId="0" xfId="57" applyFont="1" applyFill="1" applyBorder="1" applyAlignment="1">
      <alignment horizontal="right" vertical="top"/>
      <protection/>
    </xf>
    <xf numFmtId="4" fontId="4" fillId="0" borderId="0" xfId="0" applyNumberFormat="1" applyFont="1" applyFill="1" applyBorder="1" applyAlignment="1">
      <alignment horizontal="center" vertical="top"/>
    </xf>
    <xf numFmtId="2" fontId="4" fillId="0" borderId="0" xfId="57" applyNumberFormat="1" applyFont="1" applyFill="1" applyBorder="1" applyAlignment="1">
      <alignment horizontal="center" vertical="top"/>
      <protection/>
    </xf>
    <xf numFmtId="4" fontId="4" fillId="0" borderId="0" xfId="57" applyNumberFormat="1" applyFont="1" applyFill="1" applyBorder="1" applyAlignment="1">
      <alignment horizontal="center" vertical="top"/>
      <protection/>
    </xf>
    <xf numFmtId="3" fontId="4" fillId="0" borderId="0" xfId="0" applyNumberFormat="1" applyFont="1" applyFill="1" applyBorder="1" applyAlignment="1">
      <alignment horizontal="center" vertical="top"/>
    </xf>
    <xf numFmtId="0" fontId="6" fillId="0" borderId="0" xfId="57" applyFont="1" applyFill="1" applyAlignment="1">
      <alignment horizontal="left" vertical="top"/>
      <protection/>
    </xf>
    <xf numFmtId="2" fontId="4" fillId="0" borderId="0" xfId="57" applyNumberFormat="1" applyFont="1" applyFill="1" applyAlignment="1">
      <alignment horizontal="center" vertical="top"/>
      <protection/>
    </xf>
    <xf numFmtId="4" fontId="4" fillId="0" borderId="0" xfId="57" applyNumberFormat="1" applyFont="1" applyFill="1" applyAlignment="1">
      <alignment horizontal="center" vertical="top"/>
      <protection/>
    </xf>
    <xf numFmtId="0" fontId="5" fillId="0" borderId="0" xfId="57" applyFont="1" applyFill="1" applyAlignment="1">
      <alignment horizontal="left" vertical="top"/>
      <protection/>
    </xf>
    <xf numFmtId="0" fontId="4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4" fillId="0" borderId="14" xfId="0" applyFont="1" applyFill="1" applyBorder="1" applyAlignment="1">
      <alignment vertical="top"/>
    </xf>
    <xf numFmtId="0" fontId="4" fillId="0" borderId="14" xfId="0" applyFont="1" applyFill="1" applyBorder="1" applyAlignment="1">
      <alignment horizontal="center" vertical="top"/>
    </xf>
    <xf numFmtId="0" fontId="4" fillId="0" borderId="17" xfId="57" applyFont="1" applyFill="1" applyBorder="1" applyAlignment="1">
      <alignment vertical="top"/>
      <protection/>
    </xf>
    <xf numFmtId="0" fontId="4" fillId="0" borderId="14" xfId="0" applyFont="1" applyFill="1" applyBorder="1" applyAlignment="1">
      <alignment horizontal="left" vertical="top" wrapText="1"/>
    </xf>
    <xf numFmtId="0" fontId="4" fillId="0" borderId="16" xfId="57" applyFont="1" applyFill="1" applyBorder="1" applyAlignment="1">
      <alignment horizontal="right" vertical="top"/>
      <protection/>
    </xf>
    <xf numFmtId="4" fontId="4" fillId="0" borderId="21" xfId="0" applyNumberFormat="1" applyFont="1" applyFill="1" applyBorder="1" applyAlignment="1">
      <alignment horizontal="center" vertical="top"/>
    </xf>
    <xf numFmtId="4" fontId="4" fillId="0" borderId="21" xfId="57" applyNumberFormat="1" applyFont="1" applyFill="1" applyBorder="1" applyAlignment="1">
      <alignment horizontal="center" vertical="top"/>
      <protection/>
    </xf>
    <xf numFmtId="3" fontId="4" fillId="0" borderId="14" xfId="0" applyNumberFormat="1" applyFont="1" applyFill="1" applyBorder="1" applyAlignment="1">
      <alignment horizontal="center" vertical="top"/>
    </xf>
    <xf numFmtId="49" fontId="5" fillId="33" borderId="0" xfId="57" applyNumberFormat="1" applyFont="1" applyFill="1" applyBorder="1" applyAlignment="1">
      <alignment horizontal="center"/>
      <protection/>
    </xf>
    <xf numFmtId="0" fontId="4" fillId="0" borderId="0" xfId="57" applyFont="1" applyFill="1" applyAlignment="1">
      <alignment horizontal="center"/>
      <protection/>
    </xf>
    <xf numFmtId="0" fontId="6" fillId="0" borderId="0" xfId="57" applyFont="1" applyFill="1" applyAlignment="1">
      <alignment horizontal="center"/>
      <protection/>
    </xf>
    <xf numFmtId="0" fontId="4" fillId="0" borderId="0" xfId="0" applyFont="1" applyFill="1" applyAlignment="1">
      <alignment horizontal="center"/>
    </xf>
    <xf numFmtId="3" fontId="4" fillId="0" borderId="0" xfId="57" applyNumberFormat="1" applyFont="1" applyFill="1" applyBorder="1" applyAlignment="1">
      <alignment horizontal="center"/>
      <protection/>
    </xf>
    <xf numFmtId="3" fontId="4" fillId="0" borderId="22" xfId="57" applyNumberFormat="1" applyFont="1" applyFill="1" applyBorder="1" applyAlignment="1">
      <alignment horizontal="center"/>
      <protection/>
    </xf>
    <xf numFmtId="0" fontId="4" fillId="0" borderId="18" xfId="0" applyFont="1" applyFill="1" applyBorder="1" applyAlignment="1">
      <alignment horizontal="right" vertical="justify"/>
    </xf>
    <xf numFmtId="0" fontId="4" fillId="0" borderId="0" xfId="0" applyFont="1" applyFill="1" applyBorder="1" applyAlignment="1">
      <alignment horizontal="right" vertical="justify"/>
    </xf>
    <xf numFmtId="0" fontId="4" fillId="0" borderId="11" xfId="0" applyFont="1" applyFill="1" applyBorder="1" applyAlignment="1">
      <alignment horizontal="right" vertical="justify"/>
    </xf>
    <xf numFmtId="0" fontId="4" fillId="0" borderId="0" xfId="0" applyFont="1" applyFill="1" applyAlignment="1">
      <alignment horizontal="center" vertical="top"/>
    </xf>
    <xf numFmtId="3" fontId="4" fillId="0" borderId="0" xfId="57" applyNumberFormat="1" applyFont="1" applyFill="1" applyBorder="1" applyAlignment="1">
      <alignment horizontal="center" vertical="top"/>
      <protection/>
    </xf>
    <xf numFmtId="3" fontId="4" fillId="0" borderId="22" xfId="57" applyNumberFormat="1" applyFont="1" applyFill="1" applyBorder="1" applyAlignment="1">
      <alignment horizontal="center" vertical="top"/>
      <protection/>
    </xf>
    <xf numFmtId="0" fontId="4" fillId="0" borderId="18" xfId="0" applyFont="1" applyFill="1" applyBorder="1" applyAlignment="1">
      <alignment horizontal="right" vertical="top"/>
    </xf>
    <xf numFmtId="0" fontId="4" fillId="0" borderId="11" xfId="0" applyFont="1" applyFill="1" applyBorder="1" applyAlignment="1">
      <alignment horizontal="right" vertical="top"/>
    </xf>
    <xf numFmtId="0" fontId="4" fillId="0" borderId="0" xfId="57" applyFont="1" applyFill="1" applyAlignment="1">
      <alignment horizontal="center" vertical="top"/>
      <protection/>
    </xf>
    <xf numFmtId="0" fontId="6" fillId="0" borderId="0" xfId="57" applyFont="1" applyFill="1" applyAlignment="1">
      <alignment horizontal="center" vertical="top"/>
      <protection/>
    </xf>
    <xf numFmtId="0" fontId="4" fillId="0" borderId="0" xfId="0" applyFont="1" applyFill="1" applyBorder="1" applyAlignment="1">
      <alignment horizontal="right" vertical="top"/>
    </xf>
    <xf numFmtId="0" fontId="4" fillId="0" borderId="17" xfId="0" applyFont="1" applyFill="1" applyBorder="1" applyAlignment="1">
      <alignment horizontal="right" vertical="top"/>
    </xf>
    <xf numFmtId="0" fontId="4" fillId="0" borderId="22" xfId="0" applyFont="1" applyFill="1" applyBorder="1" applyAlignment="1">
      <alignment horizontal="right" vertical="top"/>
    </xf>
    <xf numFmtId="0" fontId="4" fillId="0" borderId="16" xfId="0" applyFont="1" applyFill="1" applyBorder="1" applyAlignment="1">
      <alignment horizontal="right"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ตัวอย่างการคำนวณการเลื่อนขั้นเงินเดือน 1 เม.ย 5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561975</xdr:colOff>
      <xdr:row>0</xdr:row>
      <xdr:rowOff>200025</xdr:rowOff>
    </xdr:from>
    <xdr:to>
      <xdr:col>9</xdr:col>
      <xdr:colOff>1685925</xdr:colOff>
      <xdr:row>1</xdr:row>
      <xdr:rowOff>276225</xdr:rowOff>
    </xdr:to>
    <xdr:sp>
      <xdr:nvSpPr>
        <xdr:cNvPr id="1" name="Text Box 408"/>
        <xdr:cNvSpPr txBox="1">
          <a:spLocks noChangeArrowheads="1"/>
        </xdr:cNvSpPr>
      </xdr:nvSpPr>
      <xdr:spPr>
        <a:xfrm>
          <a:off x="8791575" y="200025"/>
          <a:ext cx="1771650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36576" rIns="27432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แบบหมายเลข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219075</xdr:colOff>
      <xdr:row>0</xdr:row>
      <xdr:rowOff>266700</xdr:rowOff>
    </xdr:from>
    <xdr:to>
      <xdr:col>18</xdr:col>
      <xdr:colOff>847725</xdr:colOff>
      <xdr:row>2</xdr:row>
      <xdr:rowOff>0</xdr:rowOff>
    </xdr:to>
    <xdr:sp>
      <xdr:nvSpPr>
        <xdr:cNvPr id="1" name="Text Box 408"/>
        <xdr:cNvSpPr txBox="1">
          <a:spLocks noChangeArrowheads="1"/>
        </xdr:cNvSpPr>
      </xdr:nvSpPr>
      <xdr:spPr>
        <a:xfrm>
          <a:off x="14087475" y="266700"/>
          <a:ext cx="202882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36576" rIns="27432" bIns="0"/>
        <a:p>
          <a:pPr algn="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แบบหมายเลข 2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180975</xdr:rowOff>
    </xdr:from>
    <xdr:to>
      <xdr:col>9</xdr:col>
      <xdr:colOff>1628775</xdr:colOff>
      <xdr:row>1</xdr:row>
      <xdr:rowOff>257175</xdr:rowOff>
    </xdr:to>
    <xdr:sp>
      <xdr:nvSpPr>
        <xdr:cNvPr id="1" name="Text Box 408"/>
        <xdr:cNvSpPr txBox="1">
          <a:spLocks noChangeArrowheads="1"/>
        </xdr:cNvSpPr>
      </xdr:nvSpPr>
      <xdr:spPr>
        <a:xfrm>
          <a:off x="8867775" y="180975"/>
          <a:ext cx="1628775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36576" rIns="27432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แบบหมายเลข 1</a:t>
          </a:r>
        </a:p>
      </xdr:txBody>
    </xdr:sp>
    <xdr:clientData/>
  </xdr:twoCellAnchor>
  <xdr:oneCellAnchor>
    <xdr:from>
      <xdr:col>2</xdr:col>
      <xdr:colOff>485775</xdr:colOff>
      <xdr:row>24</xdr:row>
      <xdr:rowOff>381000</xdr:rowOff>
    </xdr:from>
    <xdr:ext cx="5438775" cy="2085975"/>
    <xdr:sp>
      <xdr:nvSpPr>
        <xdr:cNvPr id="2" name="สี่เหลี่ยมผืนผ้า 7"/>
        <xdr:cNvSpPr>
          <a:spLocks/>
        </xdr:cNvSpPr>
      </xdr:nvSpPr>
      <xdr:spPr>
        <a:xfrm>
          <a:off x="2581275" y="7048500"/>
          <a:ext cx="5438775" cy="2085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0" b="1" i="0" u="none" baseline="0">
              <a:solidFill>
                <a:srgbClr val="FFFFCC"/>
              </a:solidFill>
            </a:rPr>
            <a:t>ตัวอย่าง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35</xdr:row>
      <xdr:rowOff>0</xdr:rowOff>
    </xdr:from>
    <xdr:to>
      <xdr:col>3</xdr:col>
      <xdr:colOff>19050</xdr:colOff>
      <xdr:row>35</xdr:row>
      <xdr:rowOff>0</xdr:rowOff>
    </xdr:to>
    <xdr:pic>
      <xdr:nvPicPr>
        <xdr:cNvPr id="1" name="Picture 3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3601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19050</xdr:colOff>
      <xdr:row>35</xdr:row>
      <xdr:rowOff>0</xdr:rowOff>
    </xdr:to>
    <xdr:pic>
      <xdr:nvPicPr>
        <xdr:cNvPr id="2" name="Picture 3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3601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19050</xdr:colOff>
      <xdr:row>35</xdr:row>
      <xdr:rowOff>0</xdr:rowOff>
    </xdr:to>
    <xdr:pic>
      <xdr:nvPicPr>
        <xdr:cNvPr id="3" name="Picture 3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3601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19050</xdr:colOff>
      <xdr:row>35</xdr:row>
      <xdr:rowOff>0</xdr:rowOff>
    </xdr:to>
    <xdr:pic>
      <xdr:nvPicPr>
        <xdr:cNvPr id="4" name="Picture 3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3601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19050</xdr:colOff>
      <xdr:row>35</xdr:row>
      <xdr:rowOff>0</xdr:rowOff>
    </xdr:to>
    <xdr:pic>
      <xdr:nvPicPr>
        <xdr:cNvPr id="5" name="Picture 3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3601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19050</xdr:colOff>
      <xdr:row>35</xdr:row>
      <xdr:rowOff>0</xdr:rowOff>
    </xdr:to>
    <xdr:pic>
      <xdr:nvPicPr>
        <xdr:cNvPr id="6" name="Picture 3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3601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19050</xdr:colOff>
      <xdr:row>35</xdr:row>
      <xdr:rowOff>0</xdr:rowOff>
    </xdr:to>
    <xdr:pic>
      <xdr:nvPicPr>
        <xdr:cNvPr id="7" name="Picture 3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3601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19050</xdr:colOff>
      <xdr:row>35</xdr:row>
      <xdr:rowOff>0</xdr:rowOff>
    </xdr:to>
    <xdr:pic>
      <xdr:nvPicPr>
        <xdr:cNvPr id="8" name="Picture 3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3601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19050</xdr:colOff>
      <xdr:row>35</xdr:row>
      <xdr:rowOff>0</xdr:rowOff>
    </xdr:to>
    <xdr:pic>
      <xdr:nvPicPr>
        <xdr:cNvPr id="9" name="Picture 3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3601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19050</xdr:colOff>
      <xdr:row>35</xdr:row>
      <xdr:rowOff>0</xdr:rowOff>
    </xdr:to>
    <xdr:pic>
      <xdr:nvPicPr>
        <xdr:cNvPr id="10" name="Picture 3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3601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19050</xdr:colOff>
      <xdr:row>35</xdr:row>
      <xdr:rowOff>0</xdr:rowOff>
    </xdr:to>
    <xdr:pic>
      <xdr:nvPicPr>
        <xdr:cNvPr id="11" name="Picture 3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3601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19050</xdr:colOff>
      <xdr:row>35</xdr:row>
      <xdr:rowOff>0</xdr:rowOff>
    </xdr:to>
    <xdr:pic>
      <xdr:nvPicPr>
        <xdr:cNvPr id="12" name="Picture 3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3601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19050</xdr:colOff>
      <xdr:row>35</xdr:row>
      <xdr:rowOff>0</xdr:rowOff>
    </xdr:to>
    <xdr:pic>
      <xdr:nvPicPr>
        <xdr:cNvPr id="13" name="Picture 3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3601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19050</xdr:colOff>
      <xdr:row>35</xdr:row>
      <xdr:rowOff>0</xdr:rowOff>
    </xdr:to>
    <xdr:pic>
      <xdr:nvPicPr>
        <xdr:cNvPr id="14" name="Picture 3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3601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19050</xdr:colOff>
      <xdr:row>35</xdr:row>
      <xdr:rowOff>0</xdr:rowOff>
    </xdr:to>
    <xdr:pic>
      <xdr:nvPicPr>
        <xdr:cNvPr id="15" name="Picture 3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3601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19050</xdr:colOff>
      <xdr:row>35</xdr:row>
      <xdr:rowOff>0</xdr:rowOff>
    </xdr:to>
    <xdr:pic>
      <xdr:nvPicPr>
        <xdr:cNvPr id="16" name="Picture 3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3601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19050</xdr:colOff>
      <xdr:row>35</xdr:row>
      <xdr:rowOff>0</xdr:rowOff>
    </xdr:to>
    <xdr:pic>
      <xdr:nvPicPr>
        <xdr:cNvPr id="17" name="Picture 3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3601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19050</xdr:colOff>
      <xdr:row>35</xdr:row>
      <xdr:rowOff>0</xdr:rowOff>
    </xdr:to>
    <xdr:pic>
      <xdr:nvPicPr>
        <xdr:cNvPr id="18" name="Picture 3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3601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19050</xdr:colOff>
      <xdr:row>35</xdr:row>
      <xdr:rowOff>0</xdr:rowOff>
    </xdr:to>
    <xdr:pic>
      <xdr:nvPicPr>
        <xdr:cNvPr id="19" name="Picture 3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3601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19050</xdr:colOff>
      <xdr:row>35</xdr:row>
      <xdr:rowOff>0</xdr:rowOff>
    </xdr:to>
    <xdr:pic>
      <xdr:nvPicPr>
        <xdr:cNvPr id="20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3601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19050</xdr:colOff>
      <xdr:row>35</xdr:row>
      <xdr:rowOff>0</xdr:rowOff>
    </xdr:to>
    <xdr:pic>
      <xdr:nvPicPr>
        <xdr:cNvPr id="21" name="Picture 3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3601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19050</xdr:colOff>
      <xdr:row>35</xdr:row>
      <xdr:rowOff>0</xdr:rowOff>
    </xdr:to>
    <xdr:pic>
      <xdr:nvPicPr>
        <xdr:cNvPr id="22" name="Picture 3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3601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19050</xdr:colOff>
      <xdr:row>35</xdr:row>
      <xdr:rowOff>0</xdr:rowOff>
    </xdr:to>
    <xdr:pic>
      <xdr:nvPicPr>
        <xdr:cNvPr id="23" name="Picture 3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3601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19050</xdr:colOff>
      <xdr:row>35</xdr:row>
      <xdr:rowOff>0</xdr:rowOff>
    </xdr:to>
    <xdr:pic>
      <xdr:nvPicPr>
        <xdr:cNvPr id="24" name="Picture 3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3601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19050</xdr:colOff>
      <xdr:row>35</xdr:row>
      <xdr:rowOff>0</xdr:rowOff>
    </xdr:to>
    <xdr:pic>
      <xdr:nvPicPr>
        <xdr:cNvPr id="25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3601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19050</xdr:colOff>
      <xdr:row>35</xdr:row>
      <xdr:rowOff>0</xdr:rowOff>
    </xdr:to>
    <xdr:pic>
      <xdr:nvPicPr>
        <xdr:cNvPr id="26" name="Picture 3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3601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19050</xdr:colOff>
      <xdr:row>35</xdr:row>
      <xdr:rowOff>0</xdr:rowOff>
    </xdr:to>
    <xdr:pic>
      <xdr:nvPicPr>
        <xdr:cNvPr id="27" name="Picture 3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3601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19050</xdr:colOff>
      <xdr:row>35</xdr:row>
      <xdr:rowOff>0</xdr:rowOff>
    </xdr:to>
    <xdr:pic>
      <xdr:nvPicPr>
        <xdr:cNvPr id="28" name="Picture 3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3601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19050</xdr:colOff>
      <xdr:row>35</xdr:row>
      <xdr:rowOff>0</xdr:rowOff>
    </xdr:to>
    <xdr:pic>
      <xdr:nvPicPr>
        <xdr:cNvPr id="29" name="Picture 3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3601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19050</xdr:colOff>
      <xdr:row>35</xdr:row>
      <xdr:rowOff>0</xdr:rowOff>
    </xdr:to>
    <xdr:pic>
      <xdr:nvPicPr>
        <xdr:cNvPr id="30" name="Picture 3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3601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19050</xdr:colOff>
      <xdr:row>35</xdr:row>
      <xdr:rowOff>0</xdr:rowOff>
    </xdr:to>
    <xdr:pic>
      <xdr:nvPicPr>
        <xdr:cNvPr id="31" name="Picture 3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3601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19050</xdr:colOff>
      <xdr:row>35</xdr:row>
      <xdr:rowOff>0</xdr:rowOff>
    </xdr:to>
    <xdr:pic>
      <xdr:nvPicPr>
        <xdr:cNvPr id="32" name="Picture 3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3601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19050</xdr:colOff>
      <xdr:row>35</xdr:row>
      <xdr:rowOff>0</xdr:rowOff>
    </xdr:to>
    <xdr:pic>
      <xdr:nvPicPr>
        <xdr:cNvPr id="33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3601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19050</xdr:colOff>
      <xdr:row>35</xdr:row>
      <xdr:rowOff>0</xdr:rowOff>
    </xdr:to>
    <xdr:pic>
      <xdr:nvPicPr>
        <xdr:cNvPr id="34" name="Picture 10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3601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19050</xdr:colOff>
      <xdr:row>35</xdr:row>
      <xdr:rowOff>0</xdr:rowOff>
    </xdr:to>
    <xdr:pic>
      <xdr:nvPicPr>
        <xdr:cNvPr id="35" name="Picture 10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3601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19050</xdr:colOff>
      <xdr:row>35</xdr:row>
      <xdr:rowOff>0</xdr:rowOff>
    </xdr:to>
    <xdr:pic>
      <xdr:nvPicPr>
        <xdr:cNvPr id="36" name="Picture 10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3601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19050</xdr:colOff>
      <xdr:row>35</xdr:row>
      <xdr:rowOff>0</xdr:rowOff>
    </xdr:to>
    <xdr:pic>
      <xdr:nvPicPr>
        <xdr:cNvPr id="37" name="Picture 1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3601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19050</xdr:colOff>
      <xdr:row>35</xdr:row>
      <xdr:rowOff>0</xdr:rowOff>
    </xdr:to>
    <xdr:pic>
      <xdr:nvPicPr>
        <xdr:cNvPr id="38" name="Picture 1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3601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19050</xdr:colOff>
      <xdr:row>35</xdr:row>
      <xdr:rowOff>0</xdr:rowOff>
    </xdr:to>
    <xdr:pic>
      <xdr:nvPicPr>
        <xdr:cNvPr id="39" name="Picture 10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3601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19050</xdr:colOff>
      <xdr:row>35</xdr:row>
      <xdr:rowOff>0</xdr:rowOff>
    </xdr:to>
    <xdr:pic>
      <xdr:nvPicPr>
        <xdr:cNvPr id="40" name="Picture 10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3601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19050</xdr:colOff>
      <xdr:row>35</xdr:row>
      <xdr:rowOff>0</xdr:rowOff>
    </xdr:to>
    <xdr:pic>
      <xdr:nvPicPr>
        <xdr:cNvPr id="41" name="Picture 5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3601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19050</xdr:colOff>
      <xdr:row>35</xdr:row>
      <xdr:rowOff>0</xdr:rowOff>
    </xdr:to>
    <xdr:pic>
      <xdr:nvPicPr>
        <xdr:cNvPr id="42" name="Picture 5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3601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19050</xdr:colOff>
      <xdr:row>35</xdr:row>
      <xdr:rowOff>0</xdr:rowOff>
    </xdr:to>
    <xdr:pic>
      <xdr:nvPicPr>
        <xdr:cNvPr id="43" name="Picture 5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3601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19050</xdr:colOff>
      <xdr:row>35</xdr:row>
      <xdr:rowOff>0</xdr:rowOff>
    </xdr:to>
    <xdr:pic>
      <xdr:nvPicPr>
        <xdr:cNvPr id="44" name="Picture 5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3601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19050</xdr:colOff>
      <xdr:row>35</xdr:row>
      <xdr:rowOff>0</xdr:rowOff>
    </xdr:to>
    <xdr:pic>
      <xdr:nvPicPr>
        <xdr:cNvPr id="45" name="Picture 5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3601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19050</xdr:colOff>
      <xdr:row>35</xdr:row>
      <xdr:rowOff>0</xdr:rowOff>
    </xdr:to>
    <xdr:pic>
      <xdr:nvPicPr>
        <xdr:cNvPr id="46" name="Picture 5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3601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19050</xdr:colOff>
      <xdr:row>35</xdr:row>
      <xdr:rowOff>0</xdr:rowOff>
    </xdr:to>
    <xdr:pic>
      <xdr:nvPicPr>
        <xdr:cNvPr id="47" name="Picture 5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3601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19050</xdr:colOff>
      <xdr:row>35</xdr:row>
      <xdr:rowOff>0</xdr:rowOff>
    </xdr:to>
    <xdr:pic>
      <xdr:nvPicPr>
        <xdr:cNvPr id="48" name="Picture 5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3601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19050</xdr:colOff>
      <xdr:row>35</xdr:row>
      <xdr:rowOff>0</xdr:rowOff>
    </xdr:to>
    <xdr:pic>
      <xdr:nvPicPr>
        <xdr:cNvPr id="49" name="Picture 5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3601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19050</xdr:colOff>
      <xdr:row>35</xdr:row>
      <xdr:rowOff>0</xdr:rowOff>
    </xdr:to>
    <xdr:pic>
      <xdr:nvPicPr>
        <xdr:cNvPr id="50" name="Picture 5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3601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19050</xdr:colOff>
      <xdr:row>35</xdr:row>
      <xdr:rowOff>0</xdr:rowOff>
    </xdr:to>
    <xdr:pic>
      <xdr:nvPicPr>
        <xdr:cNvPr id="51" name="Picture 5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3601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19050</xdr:colOff>
      <xdr:row>35</xdr:row>
      <xdr:rowOff>0</xdr:rowOff>
    </xdr:to>
    <xdr:pic>
      <xdr:nvPicPr>
        <xdr:cNvPr id="52" name="Picture 5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3601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19050</xdr:colOff>
      <xdr:row>35</xdr:row>
      <xdr:rowOff>0</xdr:rowOff>
    </xdr:to>
    <xdr:pic>
      <xdr:nvPicPr>
        <xdr:cNvPr id="53" name="Picture 5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3601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19050</xdr:colOff>
      <xdr:row>35</xdr:row>
      <xdr:rowOff>0</xdr:rowOff>
    </xdr:to>
    <xdr:pic>
      <xdr:nvPicPr>
        <xdr:cNvPr id="54" name="Picture 5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3601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19050</xdr:colOff>
      <xdr:row>35</xdr:row>
      <xdr:rowOff>0</xdr:rowOff>
    </xdr:to>
    <xdr:pic>
      <xdr:nvPicPr>
        <xdr:cNvPr id="55" name="Picture 5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3601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19050</xdr:colOff>
      <xdr:row>35</xdr:row>
      <xdr:rowOff>0</xdr:rowOff>
    </xdr:to>
    <xdr:pic>
      <xdr:nvPicPr>
        <xdr:cNvPr id="56" name="Picture 5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3601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19050</xdr:colOff>
      <xdr:row>35</xdr:row>
      <xdr:rowOff>0</xdr:rowOff>
    </xdr:to>
    <xdr:pic>
      <xdr:nvPicPr>
        <xdr:cNvPr id="57" name="Picture 5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3601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19050</xdr:colOff>
      <xdr:row>35</xdr:row>
      <xdr:rowOff>0</xdr:rowOff>
    </xdr:to>
    <xdr:pic>
      <xdr:nvPicPr>
        <xdr:cNvPr id="58" name="Picture 5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3601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19050</xdr:colOff>
      <xdr:row>35</xdr:row>
      <xdr:rowOff>0</xdr:rowOff>
    </xdr:to>
    <xdr:pic>
      <xdr:nvPicPr>
        <xdr:cNvPr id="59" name="Picture 5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3601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19050</xdr:colOff>
      <xdr:row>35</xdr:row>
      <xdr:rowOff>0</xdr:rowOff>
    </xdr:to>
    <xdr:pic>
      <xdr:nvPicPr>
        <xdr:cNvPr id="60" name="Picture 5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3601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19050</xdr:colOff>
      <xdr:row>35</xdr:row>
      <xdr:rowOff>0</xdr:rowOff>
    </xdr:to>
    <xdr:pic>
      <xdr:nvPicPr>
        <xdr:cNvPr id="61" name="Picture 5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3601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19050</xdr:colOff>
      <xdr:row>35</xdr:row>
      <xdr:rowOff>0</xdr:rowOff>
    </xdr:to>
    <xdr:pic>
      <xdr:nvPicPr>
        <xdr:cNvPr id="62" name="Picture 5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3601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19050</xdr:colOff>
      <xdr:row>35</xdr:row>
      <xdr:rowOff>0</xdr:rowOff>
    </xdr:to>
    <xdr:pic>
      <xdr:nvPicPr>
        <xdr:cNvPr id="63" name="Picture 5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3601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19050</xdr:colOff>
      <xdr:row>35</xdr:row>
      <xdr:rowOff>0</xdr:rowOff>
    </xdr:to>
    <xdr:pic>
      <xdr:nvPicPr>
        <xdr:cNvPr id="64" name="Picture 5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3601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19050</xdr:colOff>
      <xdr:row>35</xdr:row>
      <xdr:rowOff>0</xdr:rowOff>
    </xdr:to>
    <xdr:pic>
      <xdr:nvPicPr>
        <xdr:cNvPr id="65" name="Picture 5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3601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19050</xdr:colOff>
      <xdr:row>35</xdr:row>
      <xdr:rowOff>0</xdr:rowOff>
    </xdr:to>
    <xdr:pic>
      <xdr:nvPicPr>
        <xdr:cNvPr id="66" name="Picture 5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3601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19050</xdr:colOff>
      <xdr:row>35</xdr:row>
      <xdr:rowOff>0</xdr:rowOff>
    </xdr:to>
    <xdr:pic>
      <xdr:nvPicPr>
        <xdr:cNvPr id="67" name="Picture 5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3601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19050</xdr:colOff>
      <xdr:row>35</xdr:row>
      <xdr:rowOff>0</xdr:rowOff>
    </xdr:to>
    <xdr:pic>
      <xdr:nvPicPr>
        <xdr:cNvPr id="68" name="Picture 5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3601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19050</xdr:colOff>
      <xdr:row>35</xdr:row>
      <xdr:rowOff>0</xdr:rowOff>
    </xdr:to>
    <xdr:pic>
      <xdr:nvPicPr>
        <xdr:cNvPr id="69" name="Picture 5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3601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19050</xdr:colOff>
      <xdr:row>35</xdr:row>
      <xdr:rowOff>0</xdr:rowOff>
    </xdr:to>
    <xdr:pic>
      <xdr:nvPicPr>
        <xdr:cNvPr id="70" name="Picture 5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3601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19050</xdr:colOff>
      <xdr:row>35</xdr:row>
      <xdr:rowOff>0</xdr:rowOff>
    </xdr:to>
    <xdr:pic>
      <xdr:nvPicPr>
        <xdr:cNvPr id="71" name="Picture 5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3601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19050</xdr:colOff>
      <xdr:row>35</xdr:row>
      <xdr:rowOff>0</xdr:rowOff>
    </xdr:to>
    <xdr:pic>
      <xdr:nvPicPr>
        <xdr:cNvPr id="72" name="Picture 5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3601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19050</xdr:colOff>
      <xdr:row>44</xdr:row>
      <xdr:rowOff>19050</xdr:rowOff>
    </xdr:to>
    <xdr:pic>
      <xdr:nvPicPr>
        <xdr:cNvPr id="73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600200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19050</xdr:colOff>
      <xdr:row>44</xdr:row>
      <xdr:rowOff>19050</xdr:rowOff>
    </xdr:to>
    <xdr:pic>
      <xdr:nvPicPr>
        <xdr:cNvPr id="74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600200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19050</xdr:colOff>
      <xdr:row>44</xdr:row>
      <xdr:rowOff>19050</xdr:rowOff>
    </xdr:to>
    <xdr:pic>
      <xdr:nvPicPr>
        <xdr:cNvPr id="75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600200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19050</xdr:colOff>
      <xdr:row>44</xdr:row>
      <xdr:rowOff>19050</xdr:rowOff>
    </xdr:to>
    <xdr:pic>
      <xdr:nvPicPr>
        <xdr:cNvPr id="76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600200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19050</xdr:colOff>
      <xdr:row>44</xdr:row>
      <xdr:rowOff>0</xdr:rowOff>
    </xdr:to>
    <xdr:pic>
      <xdr:nvPicPr>
        <xdr:cNvPr id="77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6002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19050</xdr:colOff>
      <xdr:row>44</xdr:row>
      <xdr:rowOff>0</xdr:rowOff>
    </xdr:to>
    <xdr:pic>
      <xdr:nvPicPr>
        <xdr:cNvPr id="78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6002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19050</xdr:colOff>
      <xdr:row>44</xdr:row>
      <xdr:rowOff>0</xdr:rowOff>
    </xdr:to>
    <xdr:pic>
      <xdr:nvPicPr>
        <xdr:cNvPr id="79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6002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19050</xdr:colOff>
      <xdr:row>44</xdr:row>
      <xdr:rowOff>0</xdr:rowOff>
    </xdr:to>
    <xdr:pic>
      <xdr:nvPicPr>
        <xdr:cNvPr id="80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6002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19050</xdr:colOff>
      <xdr:row>35</xdr:row>
      <xdr:rowOff>0</xdr:rowOff>
    </xdr:to>
    <xdr:pic>
      <xdr:nvPicPr>
        <xdr:cNvPr id="81" name="Picture 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3601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19050</xdr:colOff>
      <xdr:row>35</xdr:row>
      <xdr:rowOff>0</xdr:rowOff>
    </xdr:to>
    <xdr:pic>
      <xdr:nvPicPr>
        <xdr:cNvPr id="82" name="Picture 1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3601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19050</xdr:colOff>
      <xdr:row>35</xdr:row>
      <xdr:rowOff>0</xdr:rowOff>
    </xdr:to>
    <xdr:pic>
      <xdr:nvPicPr>
        <xdr:cNvPr id="83" name="Picture 1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3601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19050</xdr:colOff>
      <xdr:row>35</xdr:row>
      <xdr:rowOff>0</xdr:rowOff>
    </xdr:to>
    <xdr:pic>
      <xdr:nvPicPr>
        <xdr:cNvPr id="84" name="Picture 1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3601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19050</xdr:colOff>
      <xdr:row>44</xdr:row>
      <xdr:rowOff>0</xdr:rowOff>
    </xdr:to>
    <xdr:pic>
      <xdr:nvPicPr>
        <xdr:cNvPr id="85" name="Picture 2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6002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19050</xdr:colOff>
      <xdr:row>44</xdr:row>
      <xdr:rowOff>0</xdr:rowOff>
    </xdr:to>
    <xdr:pic>
      <xdr:nvPicPr>
        <xdr:cNvPr id="86" name="Picture 2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6002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19050</xdr:colOff>
      <xdr:row>44</xdr:row>
      <xdr:rowOff>0</xdr:rowOff>
    </xdr:to>
    <xdr:pic>
      <xdr:nvPicPr>
        <xdr:cNvPr id="87" name="Picture 2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6002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19050</xdr:colOff>
      <xdr:row>44</xdr:row>
      <xdr:rowOff>0</xdr:rowOff>
    </xdr:to>
    <xdr:pic>
      <xdr:nvPicPr>
        <xdr:cNvPr id="88" name="Picture 2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6002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6</xdr:col>
      <xdr:colOff>0</xdr:colOff>
      <xdr:row>44</xdr:row>
      <xdr:rowOff>0</xdr:rowOff>
    </xdr:from>
    <xdr:ext cx="76200" cy="304800"/>
    <xdr:sp fLocksText="0">
      <xdr:nvSpPr>
        <xdr:cNvPr id="89" name="Text Box 65"/>
        <xdr:cNvSpPr txBox="1">
          <a:spLocks noChangeArrowheads="1"/>
        </xdr:cNvSpPr>
      </xdr:nvSpPr>
      <xdr:spPr>
        <a:xfrm>
          <a:off x="6800850" y="160020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44</xdr:row>
      <xdr:rowOff>0</xdr:rowOff>
    </xdr:from>
    <xdr:ext cx="76200" cy="304800"/>
    <xdr:sp fLocksText="0">
      <xdr:nvSpPr>
        <xdr:cNvPr id="90" name="Text Box 66"/>
        <xdr:cNvSpPr txBox="1">
          <a:spLocks noChangeArrowheads="1"/>
        </xdr:cNvSpPr>
      </xdr:nvSpPr>
      <xdr:spPr>
        <a:xfrm>
          <a:off x="6800850" y="160020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44</xdr:row>
      <xdr:rowOff>0</xdr:rowOff>
    </xdr:from>
    <xdr:ext cx="76200" cy="304800"/>
    <xdr:sp fLocksText="0">
      <xdr:nvSpPr>
        <xdr:cNvPr id="91" name="Text Box 216"/>
        <xdr:cNvSpPr txBox="1">
          <a:spLocks noChangeArrowheads="1"/>
        </xdr:cNvSpPr>
      </xdr:nvSpPr>
      <xdr:spPr>
        <a:xfrm>
          <a:off x="6800850" y="160020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44</xdr:row>
      <xdr:rowOff>0</xdr:rowOff>
    </xdr:from>
    <xdr:ext cx="76200" cy="304800"/>
    <xdr:sp fLocksText="0">
      <xdr:nvSpPr>
        <xdr:cNvPr id="92" name="Text Box 217"/>
        <xdr:cNvSpPr txBox="1">
          <a:spLocks noChangeArrowheads="1"/>
        </xdr:cNvSpPr>
      </xdr:nvSpPr>
      <xdr:spPr>
        <a:xfrm>
          <a:off x="6800850" y="160020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44</xdr:row>
      <xdr:rowOff>0</xdr:rowOff>
    </xdr:from>
    <xdr:ext cx="76200" cy="323850"/>
    <xdr:sp fLocksText="0">
      <xdr:nvSpPr>
        <xdr:cNvPr id="93" name="Text Box 69"/>
        <xdr:cNvSpPr txBox="1">
          <a:spLocks noChangeArrowheads="1"/>
        </xdr:cNvSpPr>
      </xdr:nvSpPr>
      <xdr:spPr>
        <a:xfrm>
          <a:off x="6800850" y="160020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44</xdr:row>
      <xdr:rowOff>0</xdr:rowOff>
    </xdr:from>
    <xdr:ext cx="76200" cy="323850"/>
    <xdr:sp fLocksText="0">
      <xdr:nvSpPr>
        <xdr:cNvPr id="94" name="Text Box 71"/>
        <xdr:cNvSpPr txBox="1">
          <a:spLocks noChangeArrowheads="1"/>
        </xdr:cNvSpPr>
      </xdr:nvSpPr>
      <xdr:spPr>
        <a:xfrm>
          <a:off x="6800850" y="160020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44</xdr:row>
      <xdr:rowOff>0</xdr:rowOff>
    </xdr:from>
    <xdr:ext cx="76200" cy="323850"/>
    <xdr:sp fLocksText="0">
      <xdr:nvSpPr>
        <xdr:cNvPr id="95" name="Text Box 69"/>
        <xdr:cNvSpPr txBox="1">
          <a:spLocks noChangeArrowheads="1"/>
        </xdr:cNvSpPr>
      </xdr:nvSpPr>
      <xdr:spPr>
        <a:xfrm>
          <a:off x="6800850" y="160020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44</xdr:row>
      <xdr:rowOff>0</xdr:rowOff>
    </xdr:from>
    <xdr:ext cx="76200" cy="323850"/>
    <xdr:sp fLocksText="0">
      <xdr:nvSpPr>
        <xdr:cNvPr id="96" name="Text Box 71"/>
        <xdr:cNvSpPr txBox="1">
          <a:spLocks noChangeArrowheads="1"/>
        </xdr:cNvSpPr>
      </xdr:nvSpPr>
      <xdr:spPr>
        <a:xfrm>
          <a:off x="6800850" y="160020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6</xdr:col>
      <xdr:colOff>0</xdr:colOff>
      <xdr:row>44</xdr:row>
      <xdr:rowOff>0</xdr:rowOff>
    </xdr:from>
    <xdr:to>
      <xdr:col>6</xdr:col>
      <xdr:colOff>19050</xdr:colOff>
      <xdr:row>44</xdr:row>
      <xdr:rowOff>19050</xdr:rowOff>
    </xdr:to>
    <xdr:pic>
      <xdr:nvPicPr>
        <xdr:cNvPr id="97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600200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44</xdr:row>
      <xdr:rowOff>0</xdr:rowOff>
    </xdr:from>
    <xdr:to>
      <xdr:col>6</xdr:col>
      <xdr:colOff>19050</xdr:colOff>
      <xdr:row>44</xdr:row>
      <xdr:rowOff>19050</xdr:rowOff>
    </xdr:to>
    <xdr:pic>
      <xdr:nvPicPr>
        <xdr:cNvPr id="98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600200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44</xdr:row>
      <xdr:rowOff>0</xdr:rowOff>
    </xdr:from>
    <xdr:to>
      <xdr:col>6</xdr:col>
      <xdr:colOff>19050</xdr:colOff>
      <xdr:row>44</xdr:row>
      <xdr:rowOff>19050</xdr:rowOff>
    </xdr:to>
    <xdr:pic>
      <xdr:nvPicPr>
        <xdr:cNvPr id="99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600200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44</xdr:row>
      <xdr:rowOff>0</xdr:rowOff>
    </xdr:from>
    <xdr:to>
      <xdr:col>6</xdr:col>
      <xdr:colOff>19050</xdr:colOff>
      <xdr:row>44</xdr:row>
      <xdr:rowOff>19050</xdr:rowOff>
    </xdr:to>
    <xdr:pic>
      <xdr:nvPicPr>
        <xdr:cNvPr id="100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600200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44</xdr:row>
      <xdr:rowOff>0</xdr:rowOff>
    </xdr:from>
    <xdr:to>
      <xdr:col>6</xdr:col>
      <xdr:colOff>19050</xdr:colOff>
      <xdr:row>44</xdr:row>
      <xdr:rowOff>19050</xdr:rowOff>
    </xdr:to>
    <xdr:pic>
      <xdr:nvPicPr>
        <xdr:cNvPr id="101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600200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44</xdr:row>
      <xdr:rowOff>0</xdr:rowOff>
    </xdr:from>
    <xdr:to>
      <xdr:col>6</xdr:col>
      <xdr:colOff>19050</xdr:colOff>
      <xdr:row>44</xdr:row>
      <xdr:rowOff>19050</xdr:rowOff>
    </xdr:to>
    <xdr:pic>
      <xdr:nvPicPr>
        <xdr:cNvPr id="102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600200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44</xdr:row>
      <xdr:rowOff>0</xdr:rowOff>
    </xdr:from>
    <xdr:to>
      <xdr:col>6</xdr:col>
      <xdr:colOff>19050</xdr:colOff>
      <xdr:row>44</xdr:row>
      <xdr:rowOff>19050</xdr:rowOff>
    </xdr:to>
    <xdr:pic>
      <xdr:nvPicPr>
        <xdr:cNvPr id="103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600200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44</xdr:row>
      <xdr:rowOff>0</xdr:rowOff>
    </xdr:from>
    <xdr:to>
      <xdr:col>6</xdr:col>
      <xdr:colOff>19050</xdr:colOff>
      <xdr:row>44</xdr:row>
      <xdr:rowOff>19050</xdr:rowOff>
    </xdr:to>
    <xdr:pic>
      <xdr:nvPicPr>
        <xdr:cNvPr id="104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600200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44</xdr:row>
      <xdr:rowOff>0</xdr:rowOff>
    </xdr:from>
    <xdr:to>
      <xdr:col>6</xdr:col>
      <xdr:colOff>19050</xdr:colOff>
      <xdr:row>44</xdr:row>
      <xdr:rowOff>19050</xdr:rowOff>
    </xdr:to>
    <xdr:pic>
      <xdr:nvPicPr>
        <xdr:cNvPr id="105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600200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44</xdr:row>
      <xdr:rowOff>0</xdr:rowOff>
    </xdr:from>
    <xdr:to>
      <xdr:col>6</xdr:col>
      <xdr:colOff>19050</xdr:colOff>
      <xdr:row>44</xdr:row>
      <xdr:rowOff>19050</xdr:rowOff>
    </xdr:to>
    <xdr:pic>
      <xdr:nvPicPr>
        <xdr:cNvPr id="106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600200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44</xdr:row>
      <xdr:rowOff>0</xdr:rowOff>
    </xdr:from>
    <xdr:to>
      <xdr:col>6</xdr:col>
      <xdr:colOff>19050</xdr:colOff>
      <xdr:row>44</xdr:row>
      <xdr:rowOff>19050</xdr:rowOff>
    </xdr:to>
    <xdr:pic>
      <xdr:nvPicPr>
        <xdr:cNvPr id="107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600200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44</xdr:row>
      <xdr:rowOff>0</xdr:rowOff>
    </xdr:from>
    <xdr:to>
      <xdr:col>6</xdr:col>
      <xdr:colOff>19050</xdr:colOff>
      <xdr:row>44</xdr:row>
      <xdr:rowOff>19050</xdr:rowOff>
    </xdr:to>
    <xdr:pic>
      <xdr:nvPicPr>
        <xdr:cNvPr id="108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600200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44</xdr:row>
      <xdr:rowOff>0</xdr:rowOff>
    </xdr:from>
    <xdr:to>
      <xdr:col>6</xdr:col>
      <xdr:colOff>19050</xdr:colOff>
      <xdr:row>44</xdr:row>
      <xdr:rowOff>19050</xdr:rowOff>
    </xdr:to>
    <xdr:pic>
      <xdr:nvPicPr>
        <xdr:cNvPr id="109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600200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44</xdr:row>
      <xdr:rowOff>0</xdr:rowOff>
    </xdr:from>
    <xdr:to>
      <xdr:col>6</xdr:col>
      <xdr:colOff>19050</xdr:colOff>
      <xdr:row>44</xdr:row>
      <xdr:rowOff>19050</xdr:rowOff>
    </xdr:to>
    <xdr:pic>
      <xdr:nvPicPr>
        <xdr:cNvPr id="110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600200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44</xdr:row>
      <xdr:rowOff>0</xdr:rowOff>
    </xdr:from>
    <xdr:to>
      <xdr:col>6</xdr:col>
      <xdr:colOff>19050</xdr:colOff>
      <xdr:row>44</xdr:row>
      <xdr:rowOff>19050</xdr:rowOff>
    </xdr:to>
    <xdr:pic>
      <xdr:nvPicPr>
        <xdr:cNvPr id="111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600200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44</xdr:row>
      <xdr:rowOff>0</xdr:rowOff>
    </xdr:from>
    <xdr:to>
      <xdr:col>6</xdr:col>
      <xdr:colOff>19050</xdr:colOff>
      <xdr:row>44</xdr:row>
      <xdr:rowOff>19050</xdr:rowOff>
    </xdr:to>
    <xdr:pic>
      <xdr:nvPicPr>
        <xdr:cNvPr id="112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600200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44</xdr:row>
      <xdr:rowOff>0</xdr:rowOff>
    </xdr:from>
    <xdr:to>
      <xdr:col>6</xdr:col>
      <xdr:colOff>19050</xdr:colOff>
      <xdr:row>44</xdr:row>
      <xdr:rowOff>19050</xdr:rowOff>
    </xdr:to>
    <xdr:pic>
      <xdr:nvPicPr>
        <xdr:cNvPr id="113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600200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44</xdr:row>
      <xdr:rowOff>0</xdr:rowOff>
    </xdr:from>
    <xdr:to>
      <xdr:col>6</xdr:col>
      <xdr:colOff>19050</xdr:colOff>
      <xdr:row>44</xdr:row>
      <xdr:rowOff>19050</xdr:rowOff>
    </xdr:to>
    <xdr:pic>
      <xdr:nvPicPr>
        <xdr:cNvPr id="114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600200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44</xdr:row>
      <xdr:rowOff>0</xdr:rowOff>
    </xdr:from>
    <xdr:to>
      <xdr:col>6</xdr:col>
      <xdr:colOff>19050</xdr:colOff>
      <xdr:row>44</xdr:row>
      <xdr:rowOff>19050</xdr:rowOff>
    </xdr:to>
    <xdr:pic>
      <xdr:nvPicPr>
        <xdr:cNvPr id="115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600200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44</xdr:row>
      <xdr:rowOff>0</xdr:rowOff>
    </xdr:from>
    <xdr:to>
      <xdr:col>6</xdr:col>
      <xdr:colOff>19050</xdr:colOff>
      <xdr:row>44</xdr:row>
      <xdr:rowOff>19050</xdr:rowOff>
    </xdr:to>
    <xdr:pic>
      <xdr:nvPicPr>
        <xdr:cNvPr id="116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600200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44</xdr:row>
      <xdr:rowOff>0</xdr:rowOff>
    </xdr:from>
    <xdr:to>
      <xdr:col>6</xdr:col>
      <xdr:colOff>19050</xdr:colOff>
      <xdr:row>44</xdr:row>
      <xdr:rowOff>19050</xdr:rowOff>
    </xdr:to>
    <xdr:pic>
      <xdr:nvPicPr>
        <xdr:cNvPr id="117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600200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44</xdr:row>
      <xdr:rowOff>0</xdr:rowOff>
    </xdr:from>
    <xdr:to>
      <xdr:col>6</xdr:col>
      <xdr:colOff>19050</xdr:colOff>
      <xdr:row>44</xdr:row>
      <xdr:rowOff>19050</xdr:rowOff>
    </xdr:to>
    <xdr:pic>
      <xdr:nvPicPr>
        <xdr:cNvPr id="118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600200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44</xdr:row>
      <xdr:rowOff>0</xdr:rowOff>
    </xdr:from>
    <xdr:to>
      <xdr:col>6</xdr:col>
      <xdr:colOff>19050</xdr:colOff>
      <xdr:row>44</xdr:row>
      <xdr:rowOff>19050</xdr:rowOff>
    </xdr:to>
    <xdr:pic>
      <xdr:nvPicPr>
        <xdr:cNvPr id="119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600200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44</xdr:row>
      <xdr:rowOff>0</xdr:rowOff>
    </xdr:from>
    <xdr:to>
      <xdr:col>6</xdr:col>
      <xdr:colOff>19050</xdr:colOff>
      <xdr:row>44</xdr:row>
      <xdr:rowOff>19050</xdr:rowOff>
    </xdr:to>
    <xdr:pic>
      <xdr:nvPicPr>
        <xdr:cNvPr id="120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600200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44</xdr:row>
      <xdr:rowOff>0</xdr:rowOff>
    </xdr:from>
    <xdr:to>
      <xdr:col>6</xdr:col>
      <xdr:colOff>19050</xdr:colOff>
      <xdr:row>44</xdr:row>
      <xdr:rowOff>19050</xdr:rowOff>
    </xdr:to>
    <xdr:pic>
      <xdr:nvPicPr>
        <xdr:cNvPr id="121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600200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44</xdr:row>
      <xdr:rowOff>0</xdr:rowOff>
    </xdr:from>
    <xdr:to>
      <xdr:col>6</xdr:col>
      <xdr:colOff>19050</xdr:colOff>
      <xdr:row>44</xdr:row>
      <xdr:rowOff>19050</xdr:rowOff>
    </xdr:to>
    <xdr:pic>
      <xdr:nvPicPr>
        <xdr:cNvPr id="122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600200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44</xdr:row>
      <xdr:rowOff>0</xdr:rowOff>
    </xdr:from>
    <xdr:to>
      <xdr:col>6</xdr:col>
      <xdr:colOff>19050</xdr:colOff>
      <xdr:row>44</xdr:row>
      <xdr:rowOff>19050</xdr:rowOff>
    </xdr:to>
    <xdr:pic>
      <xdr:nvPicPr>
        <xdr:cNvPr id="123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600200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44</xdr:row>
      <xdr:rowOff>0</xdr:rowOff>
    </xdr:from>
    <xdr:to>
      <xdr:col>6</xdr:col>
      <xdr:colOff>19050</xdr:colOff>
      <xdr:row>44</xdr:row>
      <xdr:rowOff>19050</xdr:rowOff>
    </xdr:to>
    <xdr:pic>
      <xdr:nvPicPr>
        <xdr:cNvPr id="124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600200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44</xdr:row>
      <xdr:rowOff>0</xdr:rowOff>
    </xdr:from>
    <xdr:to>
      <xdr:col>6</xdr:col>
      <xdr:colOff>19050</xdr:colOff>
      <xdr:row>44</xdr:row>
      <xdr:rowOff>19050</xdr:rowOff>
    </xdr:to>
    <xdr:pic>
      <xdr:nvPicPr>
        <xdr:cNvPr id="125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600200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44</xdr:row>
      <xdr:rowOff>0</xdr:rowOff>
    </xdr:from>
    <xdr:to>
      <xdr:col>6</xdr:col>
      <xdr:colOff>19050</xdr:colOff>
      <xdr:row>44</xdr:row>
      <xdr:rowOff>19050</xdr:rowOff>
    </xdr:to>
    <xdr:pic>
      <xdr:nvPicPr>
        <xdr:cNvPr id="126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600200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44</xdr:row>
      <xdr:rowOff>0</xdr:rowOff>
    </xdr:from>
    <xdr:to>
      <xdr:col>6</xdr:col>
      <xdr:colOff>19050</xdr:colOff>
      <xdr:row>44</xdr:row>
      <xdr:rowOff>19050</xdr:rowOff>
    </xdr:to>
    <xdr:pic>
      <xdr:nvPicPr>
        <xdr:cNvPr id="127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600200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44</xdr:row>
      <xdr:rowOff>0</xdr:rowOff>
    </xdr:from>
    <xdr:to>
      <xdr:col>6</xdr:col>
      <xdr:colOff>19050</xdr:colOff>
      <xdr:row>44</xdr:row>
      <xdr:rowOff>19050</xdr:rowOff>
    </xdr:to>
    <xdr:pic>
      <xdr:nvPicPr>
        <xdr:cNvPr id="128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600200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44</xdr:row>
      <xdr:rowOff>0</xdr:rowOff>
    </xdr:from>
    <xdr:to>
      <xdr:col>6</xdr:col>
      <xdr:colOff>19050</xdr:colOff>
      <xdr:row>44</xdr:row>
      <xdr:rowOff>19050</xdr:rowOff>
    </xdr:to>
    <xdr:pic>
      <xdr:nvPicPr>
        <xdr:cNvPr id="129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600200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44</xdr:row>
      <xdr:rowOff>0</xdr:rowOff>
    </xdr:from>
    <xdr:to>
      <xdr:col>6</xdr:col>
      <xdr:colOff>19050</xdr:colOff>
      <xdr:row>44</xdr:row>
      <xdr:rowOff>19050</xdr:rowOff>
    </xdr:to>
    <xdr:pic>
      <xdr:nvPicPr>
        <xdr:cNvPr id="130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600200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44</xdr:row>
      <xdr:rowOff>0</xdr:rowOff>
    </xdr:from>
    <xdr:to>
      <xdr:col>6</xdr:col>
      <xdr:colOff>19050</xdr:colOff>
      <xdr:row>44</xdr:row>
      <xdr:rowOff>19050</xdr:rowOff>
    </xdr:to>
    <xdr:pic>
      <xdr:nvPicPr>
        <xdr:cNvPr id="131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600200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44</xdr:row>
      <xdr:rowOff>0</xdr:rowOff>
    </xdr:from>
    <xdr:to>
      <xdr:col>6</xdr:col>
      <xdr:colOff>19050</xdr:colOff>
      <xdr:row>44</xdr:row>
      <xdr:rowOff>19050</xdr:rowOff>
    </xdr:to>
    <xdr:pic>
      <xdr:nvPicPr>
        <xdr:cNvPr id="132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600200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44</xdr:row>
      <xdr:rowOff>0</xdr:rowOff>
    </xdr:from>
    <xdr:to>
      <xdr:col>6</xdr:col>
      <xdr:colOff>19050</xdr:colOff>
      <xdr:row>44</xdr:row>
      <xdr:rowOff>19050</xdr:rowOff>
    </xdr:to>
    <xdr:pic>
      <xdr:nvPicPr>
        <xdr:cNvPr id="133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600200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44</xdr:row>
      <xdr:rowOff>0</xdr:rowOff>
    </xdr:from>
    <xdr:to>
      <xdr:col>6</xdr:col>
      <xdr:colOff>19050</xdr:colOff>
      <xdr:row>44</xdr:row>
      <xdr:rowOff>19050</xdr:rowOff>
    </xdr:to>
    <xdr:pic>
      <xdr:nvPicPr>
        <xdr:cNvPr id="134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600200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44</xdr:row>
      <xdr:rowOff>0</xdr:rowOff>
    </xdr:from>
    <xdr:to>
      <xdr:col>6</xdr:col>
      <xdr:colOff>19050</xdr:colOff>
      <xdr:row>44</xdr:row>
      <xdr:rowOff>19050</xdr:rowOff>
    </xdr:to>
    <xdr:pic>
      <xdr:nvPicPr>
        <xdr:cNvPr id="135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600200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44</xdr:row>
      <xdr:rowOff>0</xdr:rowOff>
    </xdr:from>
    <xdr:to>
      <xdr:col>6</xdr:col>
      <xdr:colOff>19050</xdr:colOff>
      <xdr:row>44</xdr:row>
      <xdr:rowOff>19050</xdr:rowOff>
    </xdr:to>
    <xdr:pic>
      <xdr:nvPicPr>
        <xdr:cNvPr id="136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600200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44</xdr:row>
      <xdr:rowOff>0</xdr:rowOff>
    </xdr:from>
    <xdr:to>
      <xdr:col>6</xdr:col>
      <xdr:colOff>19050</xdr:colOff>
      <xdr:row>44</xdr:row>
      <xdr:rowOff>19050</xdr:rowOff>
    </xdr:to>
    <xdr:pic>
      <xdr:nvPicPr>
        <xdr:cNvPr id="137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600200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44</xdr:row>
      <xdr:rowOff>0</xdr:rowOff>
    </xdr:from>
    <xdr:to>
      <xdr:col>6</xdr:col>
      <xdr:colOff>19050</xdr:colOff>
      <xdr:row>44</xdr:row>
      <xdr:rowOff>19050</xdr:rowOff>
    </xdr:to>
    <xdr:pic>
      <xdr:nvPicPr>
        <xdr:cNvPr id="138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600200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44</xdr:row>
      <xdr:rowOff>0</xdr:rowOff>
    </xdr:from>
    <xdr:to>
      <xdr:col>6</xdr:col>
      <xdr:colOff>19050</xdr:colOff>
      <xdr:row>44</xdr:row>
      <xdr:rowOff>19050</xdr:rowOff>
    </xdr:to>
    <xdr:pic>
      <xdr:nvPicPr>
        <xdr:cNvPr id="139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600200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44</xdr:row>
      <xdr:rowOff>0</xdr:rowOff>
    </xdr:from>
    <xdr:to>
      <xdr:col>6</xdr:col>
      <xdr:colOff>19050</xdr:colOff>
      <xdr:row>44</xdr:row>
      <xdr:rowOff>0</xdr:rowOff>
    </xdr:to>
    <xdr:pic>
      <xdr:nvPicPr>
        <xdr:cNvPr id="140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6002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44</xdr:row>
      <xdr:rowOff>0</xdr:rowOff>
    </xdr:from>
    <xdr:to>
      <xdr:col>6</xdr:col>
      <xdr:colOff>19050</xdr:colOff>
      <xdr:row>44</xdr:row>
      <xdr:rowOff>0</xdr:rowOff>
    </xdr:to>
    <xdr:pic>
      <xdr:nvPicPr>
        <xdr:cNvPr id="141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6002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44</xdr:row>
      <xdr:rowOff>0</xdr:rowOff>
    </xdr:from>
    <xdr:to>
      <xdr:col>6</xdr:col>
      <xdr:colOff>19050</xdr:colOff>
      <xdr:row>44</xdr:row>
      <xdr:rowOff>0</xdr:rowOff>
    </xdr:to>
    <xdr:pic>
      <xdr:nvPicPr>
        <xdr:cNvPr id="142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6002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44</xdr:row>
      <xdr:rowOff>0</xdr:rowOff>
    </xdr:from>
    <xdr:to>
      <xdr:col>6</xdr:col>
      <xdr:colOff>19050</xdr:colOff>
      <xdr:row>44</xdr:row>
      <xdr:rowOff>0</xdr:rowOff>
    </xdr:to>
    <xdr:pic>
      <xdr:nvPicPr>
        <xdr:cNvPr id="143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6002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44</xdr:row>
      <xdr:rowOff>0</xdr:rowOff>
    </xdr:from>
    <xdr:to>
      <xdr:col>6</xdr:col>
      <xdr:colOff>19050</xdr:colOff>
      <xdr:row>44</xdr:row>
      <xdr:rowOff>0</xdr:rowOff>
    </xdr:to>
    <xdr:pic>
      <xdr:nvPicPr>
        <xdr:cNvPr id="144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6002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44</xdr:row>
      <xdr:rowOff>0</xdr:rowOff>
    </xdr:from>
    <xdr:to>
      <xdr:col>6</xdr:col>
      <xdr:colOff>19050</xdr:colOff>
      <xdr:row>44</xdr:row>
      <xdr:rowOff>0</xdr:rowOff>
    </xdr:to>
    <xdr:pic>
      <xdr:nvPicPr>
        <xdr:cNvPr id="145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6002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44</xdr:row>
      <xdr:rowOff>0</xdr:rowOff>
    </xdr:from>
    <xdr:to>
      <xdr:col>6</xdr:col>
      <xdr:colOff>19050</xdr:colOff>
      <xdr:row>44</xdr:row>
      <xdr:rowOff>0</xdr:rowOff>
    </xdr:to>
    <xdr:pic>
      <xdr:nvPicPr>
        <xdr:cNvPr id="146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6002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44</xdr:row>
      <xdr:rowOff>0</xdr:rowOff>
    </xdr:from>
    <xdr:to>
      <xdr:col>6</xdr:col>
      <xdr:colOff>19050</xdr:colOff>
      <xdr:row>44</xdr:row>
      <xdr:rowOff>0</xdr:rowOff>
    </xdr:to>
    <xdr:pic>
      <xdr:nvPicPr>
        <xdr:cNvPr id="147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6002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44</xdr:row>
      <xdr:rowOff>0</xdr:rowOff>
    </xdr:from>
    <xdr:to>
      <xdr:col>6</xdr:col>
      <xdr:colOff>19050</xdr:colOff>
      <xdr:row>44</xdr:row>
      <xdr:rowOff>0</xdr:rowOff>
    </xdr:to>
    <xdr:pic>
      <xdr:nvPicPr>
        <xdr:cNvPr id="148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6002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44</xdr:row>
      <xdr:rowOff>0</xdr:rowOff>
    </xdr:from>
    <xdr:to>
      <xdr:col>6</xdr:col>
      <xdr:colOff>19050</xdr:colOff>
      <xdr:row>44</xdr:row>
      <xdr:rowOff>0</xdr:rowOff>
    </xdr:to>
    <xdr:pic>
      <xdr:nvPicPr>
        <xdr:cNvPr id="149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6002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44</xdr:row>
      <xdr:rowOff>0</xdr:rowOff>
    </xdr:from>
    <xdr:to>
      <xdr:col>6</xdr:col>
      <xdr:colOff>19050</xdr:colOff>
      <xdr:row>44</xdr:row>
      <xdr:rowOff>0</xdr:rowOff>
    </xdr:to>
    <xdr:pic>
      <xdr:nvPicPr>
        <xdr:cNvPr id="150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6002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44</xdr:row>
      <xdr:rowOff>0</xdr:rowOff>
    </xdr:from>
    <xdr:to>
      <xdr:col>6</xdr:col>
      <xdr:colOff>19050</xdr:colOff>
      <xdr:row>44</xdr:row>
      <xdr:rowOff>0</xdr:rowOff>
    </xdr:to>
    <xdr:pic>
      <xdr:nvPicPr>
        <xdr:cNvPr id="151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6002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44</xdr:row>
      <xdr:rowOff>0</xdr:rowOff>
    </xdr:from>
    <xdr:to>
      <xdr:col>6</xdr:col>
      <xdr:colOff>19050</xdr:colOff>
      <xdr:row>44</xdr:row>
      <xdr:rowOff>0</xdr:rowOff>
    </xdr:to>
    <xdr:pic>
      <xdr:nvPicPr>
        <xdr:cNvPr id="152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6002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44</xdr:row>
      <xdr:rowOff>0</xdr:rowOff>
    </xdr:from>
    <xdr:to>
      <xdr:col>6</xdr:col>
      <xdr:colOff>19050</xdr:colOff>
      <xdr:row>44</xdr:row>
      <xdr:rowOff>0</xdr:rowOff>
    </xdr:to>
    <xdr:pic>
      <xdr:nvPicPr>
        <xdr:cNvPr id="153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6002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44</xdr:row>
      <xdr:rowOff>0</xdr:rowOff>
    </xdr:from>
    <xdr:to>
      <xdr:col>6</xdr:col>
      <xdr:colOff>19050</xdr:colOff>
      <xdr:row>44</xdr:row>
      <xdr:rowOff>0</xdr:rowOff>
    </xdr:to>
    <xdr:pic>
      <xdr:nvPicPr>
        <xdr:cNvPr id="154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6002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44</xdr:row>
      <xdr:rowOff>0</xdr:rowOff>
    </xdr:from>
    <xdr:to>
      <xdr:col>6</xdr:col>
      <xdr:colOff>19050</xdr:colOff>
      <xdr:row>44</xdr:row>
      <xdr:rowOff>0</xdr:rowOff>
    </xdr:to>
    <xdr:pic>
      <xdr:nvPicPr>
        <xdr:cNvPr id="155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6002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44</xdr:row>
      <xdr:rowOff>0</xdr:rowOff>
    </xdr:from>
    <xdr:to>
      <xdr:col>6</xdr:col>
      <xdr:colOff>19050</xdr:colOff>
      <xdr:row>44</xdr:row>
      <xdr:rowOff>0</xdr:rowOff>
    </xdr:to>
    <xdr:pic>
      <xdr:nvPicPr>
        <xdr:cNvPr id="156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6002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44</xdr:row>
      <xdr:rowOff>0</xdr:rowOff>
    </xdr:from>
    <xdr:to>
      <xdr:col>6</xdr:col>
      <xdr:colOff>19050</xdr:colOff>
      <xdr:row>44</xdr:row>
      <xdr:rowOff>0</xdr:rowOff>
    </xdr:to>
    <xdr:pic>
      <xdr:nvPicPr>
        <xdr:cNvPr id="157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6002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44</xdr:row>
      <xdr:rowOff>0</xdr:rowOff>
    </xdr:from>
    <xdr:to>
      <xdr:col>6</xdr:col>
      <xdr:colOff>19050</xdr:colOff>
      <xdr:row>44</xdr:row>
      <xdr:rowOff>0</xdr:rowOff>
    </xdr:to>
    <xdr:pic>
      <xdr:nvPicPr>
        <xdr:cNvPr id="158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6002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44</xdr:row>
      <xdr:rowOff>0</xdr:rowOff>
    </xdr:from>
    <xdr:to>
      <xdr:col>6</xdr:col>
      <xdr:colOff>19050</xdr:colOff>
      <xdr:row>44</xdr:row>
      <xdr:rowOff>0</xdr:rowOff>
    </xdr:to>
    <xdr:pic>
      <xdr:nvPicPr>
        <xdr:cNvPr id="159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6002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44</xdr:row>
      <xdr:rowOff>0</xdr:rowOff>
    </xdr:from>
    <xdr:to>
      <xdr:col>6</xdr:col>
      <xdr:colOff>19050</xdr:colOff>
      <xdr:row>44</xdr:row>
      <xdr:rowOff>0</xdr:rowOff>
    </xdr:to>
    <xdr:pic>
      <xdr:nvPicPr>
        <xdr:cNvPr id="160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6002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44</xdr:row>
      <xdr:rowOff>0</xdr:rowOff>
    </xdr:from>
    <xdr:to>
      <xdr:col>6</xdr:col>
      <xdr:colOff>19050</xdr:colOff>
      <xdr:row>44</xdr:row>
      <xdr:rowOff>0</xdr:rowOff>
    </xdr:to>
    <xdr:pic>
      <xdr:nvPicPr>
        <xdr:cNvPr id="161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6002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44</xdr:row>
      <xdr:rowOff>0</xdr:rowOff>
    </xdr:from>
    <xdr:to>
      <xdr:col>6</xdr:col>
      <xdr:colOff>19050</xdr:colOff>
      <xdr:row>44</xdr:row>
      <xdr:rowOff>0</xdr:rowOff>
    </xdr:to>
    <xdr:pic>
      <xdr:nvPicPr>
        <xdr:cNvPr id="162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6002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44</xdr:row>
      <xdr:rowOff>0</xdr:rowOff>
    </xdr:from>
    <xdr:to>
      <xdr:col>6</xdr:col>
      <xdr:colOff>19050</xdr:colOff>
      <xdr:row>44</xdr:row>
      <xdr:rowOff>0</xdr:rowOff>
    </xdr:to>
    <xdr:pic>
      <xdr:nvPicPr>
        <xdr:cNvPr id="163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6002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44</xdr:row>
      <xdr:rowOff>0</xdr:rowOff>
    </xdr:from>
    <xdr:to>
      <xdr:col>6</xdr:col>
      <xdr:colOff>19050</xdr:colOff>
      <xdr:row>44</xdr:row>
      <xdr:rowOff>0</xdr:rowOff>
    </xdr:to>
    <xdr:pic>
      <xdr:nvPicPr>
        <xdr:cNvPr id="164" name="Picture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6002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44</xdr:row>
      <xdr:rowOff>0</xdr:rowOff>
    </xdr:from>
    <xdr:to>
      <xdr:col>6</xdr:col>
      <xdr:colOff>19050</xdr:colOff>
      <xdr:row>44</xdr:row>
      <xdr:rowOff>0</xdr:rowOff>
    </xdr:to>
    <xdr:pic>
      <xdr:nvPicPr>
        <xdr:cNvPr id="165" name="Picture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6002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44</xdr:row>
      <xdr:rowOff>0</xdr:rowOff>
    </xdr:from>
    <xdr:to>
      <xdr:col>6</xdr:col>
      <xdr:colOff>19050</xdr:colOff>
      <xdr:row>44</xdr:row>
      <xdr:rowOff>0</xdr:rowOff>
    </xdr:to>
    <xdr:pic>
      <xdr:nvPicPr>
        <xdr:cNvPr id="166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6002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44</xdr:row>
      <xdr:rowOff>0</xdr:rowOff>
    </xdr:from>
    <xdr:to>
      <xdr:col>6</xdr:col>
      <xdr:colOff>19050</xdr:colOff>
      <xdr:row>44</xdr:row>
      <xdr:rowOff>0</xdr:rowOff>
    </xdr:to>
    <xdr:pic>
      <xdr:nvPicPr>
        <xdr:cNvPr id="167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6002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44</xdr:row>
      <xdr:rowOff>0</xdr:rowOff>
    </xdr:from>
    <xdr:to>
      <xdr:col>6</xdr:col>
      <xdr:colOff>19050</xdr:colOff>
      <xdr:row>44</xdr:row>
      <xdr:rowOff>0</xdr:rowOff>
    </xdr:to>
    <xdr:pic>
      <xdr:nvPicPr>
        <xdr:cNvPr id="168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6002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44</xdr:row>
      <xdr:rowOff>0</xdr:rowOff>
    </xdr:from>
    <xdr:to>
      <xdr:col>6</xdr:col>
      <xdr:colOff>19050</xdr:colOff>
      <xdr:row>44</xdr:row>
      <xdr:rowOff>0</xdr:rowOff>
    </xdr:to>
    <xdr:pic>
      <xdr:nvPicPr>
        <xdr:cNvPr id="169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6002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44</xdr:row>
      <xdr:rowOff>0</xdr:rowOff>
    </xdr:from>
    <xdr:to>
      <xdr:col>6</xdr:col>
      <xdr:colOff>19050</xdr:colOff>
      <xdr:row>44</xdr:row>
      <xdr:rowOff>0</xdr:rowOff>
    </xdr:to>
    <xdr:pic>
      <xdr:nvPicPr>
        <xdr:cNvPr id="170" name="Picture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6002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44</xdr:row>
      <xdr:rowOff>0</xdr:rowOff>
    </xdr:from>
    <xdr:to>
      <xdr:col>6</xdr:col>
      <xdr:colOff>19050</xdr:colOff>
      <xdr:row>44</xdr:row>
      <xdr:rowOff>0</xdr:rowOff>
    </xdr:to>
    <xdr:pic>
      <xdr:nvPicPr>
        <xdr:cNvPr id="171" name="Picture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6002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44</xdr:row>
      <xdr:rowOff>0</xdr:rowOff>
    </xdr:from>
    <xdr:to>
      <xdr:col>6</xdr:col>
      <xdr:colOff>19050</xdr:colOff>
      <xdr:row>44</xdr:row>
      <xdr:rowOff>0</xdr:rowOff>
    </xdr:to>
    <xdr:pic>
      <xdr:nvPicPr>
        <xdr:cNvPr id="172" name="Picture 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6002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44</xdr:row>
      <xdr:rowOff>0</xdr:rowOff>
    </xdr:from>
    <xdr:to>
      <xdr:col>6</xdr:col>
      <xdr:colOff>19050</xdr:colOff>
      <xdr:row>44</xdr:row>
      <xdr:rowOff>0</xdr:rowOff>
    </xdr:to>
    <xdr:pic>
      <xdr:nvPicPr>
        <xdr:cNvPr id="173" name="Picture 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6002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44</xdr:row>
      <xdr:rowOff>0</xdr:rowOff>
    </xdr:from>
    <xdr:to>
      <xdr:col>6</xdr:col>
      <xdr:colOff>19050</xdr:colOff>
      <xdr:row>44</xdr:row>
      <xdr:rowOff>0</xdr:rowOff>
    </xdr:to>
    <xdr:pic>
      <xdr:nvPicPr>
        <xdr:cNvPr id="174" name="Picture 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6002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44</xdr:row>
      <xdr:rowOff>0</xdr:rowOff>
    </xdr:from>
    <xdr:to>
      <xdr:col>6</xdr:col>
      <xdr:colOff>19050</xdr:colOff>
      <xdr:row>44</xdr:row>
      <xdr:rowOff>0</xdr:rowOff>
    </xdr:to>
    <xdr:pic>
      <xdr:nvPicPr>
        <xdr:cNvPr id="175" name="Picture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6002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44</xdr:row>
      <xdr:rowOff>0</xdr:rowOff>
    </xdr:from>
    <xdr:to>
      <xdr:col>6</xdr:col>
      <xdr:colOff>19050</xdr:colOff>
      <xdr:row>44</xdr:row>
      <xdr:rowOff>0</xdr:rowOff>
    </xdr:to>
    <xdr:pic>
      <xdr:nvPicPr>
        <xdr:cNvPr id="176" name="Picture 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6002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44</xdr:row>
      <xdr:rowOff>0</xdr:rowOff>
    </xdr:from>
    <xdr:to>
      <xdr:col>6</xdr:col>
      <xdr:colOff>19050</xdr:colOff>
      <xdr:row>44</xdr:row>
      <xdr:rowOff>0</xdr:rowOff>
    </xdr:to>
    <xdr:pic>
      <xdr:nvPicPr>
        <xdr:cNvPr id="177" name="Picture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6002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44</xdr:row>
      <xdr:rowOff>0</xdr:rowOff>
    </xdr:from>
    <xdr:to>
      <xdr:col>6</xdr:col>
      <xdr:colOff>19050</xdr:colOff>
      <xdr:row>44</xdr:row>
      <xdr:rowOff>0</xdr:rowOff>
    </xdr:to>
    <xdr:pic>
      <xdr:nvPicPr>
        <xdr:cNvPr id="178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6002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44</xdr:row>
      <xdr:rowOff>0</xdr:rowOff>
    </xdr:from>
    <xdr:to>
      <xdr:col>6</xdr:col>
      <xdr:colOff>19050</xdr:colOff>
      <xdr:row>44</xdr:row>
      <xdr:rowOff>0</xdr:rowOff>
    </xdr:to>
    <xdr:pic>
      <xdr:nvPicPr>
        <xdr:cNvPr id="179" name="Picture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6002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44</xdr:row>
      <xdr:rowOff>0</xdr:rowOff>
    </xdr:from>
    <xdr:to>
      <xdr:col>6</xdr:col>
      <xdr:colOff>19050</xdr:colOff>
      <xdr:row>44</xdr:row>
      <xdr:rowOff>0</xdr:rowOff>
    </xdr:to>
    <xdr:pic>
      <xdr:nvPicPr>
        <xdr:cNvPr id="180" name="Picture 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6002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44</xdr:row>
      <xdr:rowOff>0</xdr:rowOff>
    </xdr:from>
    <xdr:to>
      <xdr:col>6</xdr:col>
      <xdr:colOff>19050</xdr:colOff>
      <xdr:row>44</xdr:row>
      <xdr:rowOff>0</xdr:rowOff>
    </xdr:to>
    <xdr:pic>
      <xdr:nvPicPr>
        <xdr:cNvPr id="181" name="Picture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6002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44</xdr:row>
      <xdr:rowOff>0</xdr:rowOff>
    </xdr:from>
    <xdr:to>
      <xdr:col>6</xdr:col>
      <xdr:colOff>19050</xdr:colOff>
      <xdr:row>44</xdr:row>
      <xdr:rowOff>0</xdr:rowOff>
    </xdr:to>
    <xdr:pic>
      <xdr:nvPicPr>
        <xdr:cNvPr id="182" name="Picture 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6002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19050</xdr:colOff>
      <xdr:row>35</xdr:row>
      <xdr:rowOff>0</xdr:rowOff>
    </xdr:to>
    <xdr:pic>
      <xdr:nvPicPr>
        <xdr:cNvPr id="183" name="Picture 2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3601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19050</xdr:colOff>
      <xdr:row>35</xdr:row>
      <xdr:rowOff>0</xdr:rowOff>
    </xdr:to>
    <xdr:pic>
      <xdr:nvPicPr>
        <xdr:cNvPr id="184" name="Picture 2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3601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19050</xdr:colOff>
      <xdr:row>35</xdr:row>
      <xdr:rowOff>0</xdr:rowOff>
    </xdr:to>
    <xdr:pic>
      <xdr:nvPicPr>
        <xdr:cNvPr id="185" name="Picture 2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3601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19050</xdr:colOff>
      <xdr:row>35</xdr:row>
      <xdr:rowOff>0</xdr:rowOff>
    </xdr:to>
    <xdr:pic>
      <xdr:nvPicPr>
        <xdr:cNvPr id="186" name="Picture 2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3601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19050</xdr:colOff>
      <xdr:row>35</xdr:row>
      <xdr:rowOff>0</xdr:rowOff>
    </xdr:to>
    <xdr:pic>
      <xdr:nvPicPr>
        <xdr:cNvPr id="187" name="Picture 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3601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19050</xdr:colOff>
      <xdr:row>35</xdr:row>
      <xdr:rowOff>0</xdr:rowOff>
    </xdr:to>
    <xdr:pic>
      <xdr:nvPicPr>
        <xdr:cNvPr id="188" name="Picture 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3601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19050</xdr:colOff>
      <xdr:row>35</xdr:row>
      <xdr:rowOff>0</xdr:rowOff>
    </xdr:to>
    <xdr:pic>
      <xdr:nvPicPr>
        <xdr:cNvPr id="189" name="Picture 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3601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19050</xdr:colOff>
      <xdr:row>35</xdr:row>
      <xdr:rowOff>0</xdr:rowOff>
    </xdr:to>
    <xdr:pic>
      <xdr:nvPicPr>
        <xdr:cNvPr id="190" name="Picture 2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3601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19050</xdr:colOff>
      <xdr:row>35</xdr:row>
      <xdr:rowOff>0</xdr:rowOff>
    </xdr:to>
    <xdr:pic>
      <xdr:nvPicPr>
        <xdr:cNvPr id="191" name="Picture 2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3601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19050</xdr:colOff>
      <xdr:row>35</xdr:row>
      <xdr:rowOff>0</xdr:rowOff>
    </xdr:to>
    <xdr:pic>
      <xdr:nvPicPr>
        <xdr:cNvPr id="192" name="Picture 2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3601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19050</xdr:colOff>
      <xdr:row>35</xdr:row>
      <xdr:rowOff>0</xdr:rowOff>
    </xdr:to>
    <xdr:pic>
      <xdr:nvPicPr>
        <xdr:cNvPr id="193" name="Picture 2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3601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19050</xdr:colOff>
      <xdr:row>35</xdr:row>
      <xdr:rowOff>0</xdr:rowOff>
    </xdr:to>
    <xdr:pic>
      <xdr:nvPicPr>
        <xdr:cNvPr id="194" name="Picture 2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3601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19050</xdr:colOff>
      <xdr:row>35</xdr:row>
      <xdr:rowOff>0</xdr:rowOff>
    </xdr:to>
    <xdr:pic>
      <xdr:nvPicPr>
        <xdr:cNvPr id="195" name="Picture 2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3601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19050</xdr:colOff>
      <xdr:row>35</xdr:row>
      <xdr:rowOff>0</xdr:rowOff>
    </xdr:to>
    <xdr:pic>
      <xdr:nvPicPr>
        <xdr:cNvPr id="196" name="Picture 2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3601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19050</xdr:colOff>
      <xdr:row>35</xdr:row>
      <xdr:rowOff>0</xdr:rowOff>
    </xdr:to>
    <xdr:pic>
      <xdr:nvPicPr>
        <xdr:cNvPr id="197" name="Picture 2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3601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19050</xdr:colOff>
      <xdr:row>35</xdr:row>
      <xdr:rowOff>0</xdr:rowOff>
    </xdr:to>
    <xdr:pic>
      <xdr:nvPicPr>
        <xdr:cNvPr id="198" name="Picture 2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3601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19050</xdr:colOff>
      <xdr:row>35</xdr:row>
      <xdr:rowOff>0</xdr:rowOff>
    </xdr:to>
    <xdr:pic>
      <xdr:nvPicPr>
        <xdr:cNvPr id="199" name="Picture 2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3601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19050</xdr:colOff>
      <xdr:row>35</xdr:row>
      <xdr:rowOff>0</xdr:rowOff>
    </xdr:to>
    <xdr:pic>
      <xdr:nvPicPr>
        <xdr:cNvPr id="200" name="Picture 2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3601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19050</xdr:colOff>
      <xdr:row>35</xdr:row>
      <xdr:rowOff>0</xdr:rowOff>
    </xdr:to>
    <xdr:pic>
      <xdr:nvPicPr>
        <xdr:cNvPr id="201" name="Picture 2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3601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19050</xdr:colOff>
      <xdr:row>35</xdr:row>
      <xdr:rowOff>0</xdr:rowOff>
    </xdr:to>
    <xdr:pic>
      <xdr:nvPicPr>
        <xdr:cNvPr id="202" name="Picture 2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3601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19050</xdr:colOff>
      <xdr:row>35</xdr:row>
      <xdr:rowOff>0</xdr:rowOff>
    </xdr:to>
    <xdr:pic>
      <xdr:nvPicPr>
        <xdr:cNvPr id="203" name="Picture 2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3601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19050</xdr:colOff>
      <xdr:row>35</xdr:row>
      <xdr:rowOff>0</xdr:rowOff>
    </xdr:to>
    <xdr:pic>
      <xdr:nvPicPr>
        <xdr:cNvPr id="204" name="Picture 2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3601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19050</xdr:colOff>
      <xdr:row>35</xdr:row>
      <xdr:rowOff>0</xdr:rowOff>
    </xdr:to>
    <xdr:pic>
      <xdr:nvPicPr>
        <xdr:cNvPr id="205" name="Picture 2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3601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19050</xdr:colOff>
      <xdr:row>35</xdr:row>
      <xdr:rowOff>0</xdr:rowOff>
    </xdr:to>
    <xdr:pic>
      <xdr:nvPicPr>
        <xdr:cNvPr id="206" name="Picture 2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3601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19050</xdr:colOff>
      <xdr:row>35</xdr:row>
      <xdr:rowOff>0</xdr:rowOff>
    </xdr:to>
    <xdr:pic>
      <xdr:nvPicPr>
        <xdr:cNvPr id="207" name="Picture 2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3601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19050</xdr:colOff>
      <xdr:row>35</xdr:row>
      <xdr:rowOff>0</xdr:rowOff>
    </xdr:to>
    <xdr:pic>
      <xdr:nvPicPr>
        <xdr:cNvPr id="208" name="Picture 2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3601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19050</xdr:colOff>
      <xdr:row>35</xdr:row>
      <xdr:rowOff>0</xdr:rowOff>
    </xdr:to>
    <xdr:pic>
      <xdr:nvPicPr>
        <xdr:cNvPr id="209" name="Picture 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3601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19050</xdr:colOff>
      <xdr:row>35</xdr:row>
      <xdr:rowOff>0</xdr:rowOff>
    </xdr:to>
    <xdr:pic>
      <xdr:nvPicPr>
        <xdr:cNvPr id="210" name="Picture 2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3601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19050</xdr:colOff>
      <xdr:row>35</xdr:row>
      <xdr:rowOff>0</xdr:rowOff>
    </xdr:to>
    <xdr:pic>
      <xdr:nvPicPr>
        <xdr:cNvPr id="211" name="Picture 2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3601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19050</xdr:colOff>
      <xdr:row>35</xdr:row>
      <xdr:rowOff>0</xdr:rowOff>
    </xdr:to>
    <xdr:pic>
      <xdr:nvPicPr>
        <xdr:cNvPr id="21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3601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19050</xdr:colOff>
      <xdr:row>35</xdr:row>
      <xdr:rowOff>0</xdr:rowOff>
    </xdr:to>
    <xdr:pic>
      <xdr:nvPicPr>
        <xdr:cNvPr id="213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3601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19050</xdr:colOff>
      <xdr:row>35</xdr:row>
      <xdr:rowOff>0</xdr:rowOff>
    </xdr:to>
    <xdr:pic>
      <xdr:nvPicPr>
        <xdr:cNvPr id="214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3601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19050</xdr:colOff>
      <xdr:row>35</xdr:row>
      <xdr:rowOff>0</xdr:rowOff>
    </xdr:to>
    <xdr:pic>
      <xdr:nvPicPr>
        <xdr:cNvPr id="215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3601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19050</xdr:colOff>
      <xdr:row>35</xdr:row>
      <xdr:rowOff>0</xdr:rowOff>
    </xdr:to>
    <xdr:pic>
      <xdr:nvPicPr>
        <xdr:cNvPr id="216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3601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19050</xdr:colOff>
      <xdr:row>35</xdr:row>
      <xdr:rowOff>0</xdr:rowOff>
    </xdr:to>
    <xdr:pic>
      <xdr:nvPicPr>
        <xdr:cNvPr id="217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3601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19050</xdr:colOff>
      <xdr:row>35</xdr:row>
      <xdr:rowOff>0</xdr:rowOff>
    </xdr:to>
    <xdr:pic>
      <xdr:nvPicPr>
        <xdr:cNvPr id="218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3601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19050</xdr:colOff>
      <xdr:row>35</xdr:row>
      <xdr:rowOff>0</xdr:rowOff>
    </xdr:to>
    <xdr:pic>
      <xdr:nvPicPr>
        <xdr:cNvPr id="219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3601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19050</xdr:colOff>
      <xdr:row>35</xdr:row>
      <xdr:rowOff>0</xdr:rowOff>
    </xdr:to>
    <xdr:pic>
      <xdr:nvPicPr>
        <xdr:cNvPr id="220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3601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19050</xdr:colOff>
      <xdr:row>35</xdr:row>
      <xdr:rowOff>0</xdr:rowOff>
    </xdr:to>
    <xdr:pic>
      <xdr:nvPicPr>
        <xdr:cNvPr id="221" name="Picture 2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3601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19050</xdr:colOff>
      <xdr:row>35</xdr:row>
      <xdr:rowOff>0</xdr:rowOff>
    </xdr:to>
    <xdr:pic>
      <xdr:nvPicPr>
        <xdr:cNvPr id="222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3601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19050</xdr:colOff>
      <xdr:row>35</xdr:row>
      <xdr:rowOff>0</xdr:rowOff>
    </xdr:to>
    <xdr:pic>
      <xdr:nvPicPr>
        <xdr:cNvPr id="223" name="Picture 2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3601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19050</xdr:colOff>
      <xdr:row>35</xdr:row>
      <xdr:rowOff>0</xdr:rowOff>
    </xdr:to>
    <xdr:pic>
      <xdr:nvPicPr>
        <xdr:cNvPr id="224" name="Picture 2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3601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19050</xdr:colOff>
      <xdr:row>35</xdr:row>
      <xdr:rowOff>0</xdr:rowOff>
    </xdr:to>
    <xdr:pic>
      <xdr:nvPicPr>
        <xdr:cNvPr id="225" name="Picture 2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3601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44</xdr:row>
      <xdr:rowOff>0</xdr:rowOff>
    </xdr:from>
    <xdr:to>
      <xdr:col>6</xdr:col>
      <xdr:colOff>19050</xdr:colOff>
      <xdr:row>44</xdr:row>
      <xdr:rowOff>0</xdr:rowOff>
    </xdr:to>
    <xdr:pic>
      <xdr:nvPicPr>
        <xdr:cNvPr id="226" name="Picture 2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6002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44</xdr:row>
      <xdr:rowOff>0</xdr:rowOff>
    </xdr:from>
    <xdr:to>
      <xdr:col>6</xdr:col>
      <xdr:colOff>19050</xdr:colOff>
      <xdr:row>44</xdr:row>
      <xdr:rowOff>0</xdr:rowOff>
    </xdr:to>
    <xdr:pic>
      <xdr:nvPicPr>
        <xdr:cNvPr id="227" name="Picture 2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6002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44</xdr:row>
      <xdr:rowOff>0</xdr:rowOff>
    </xdr:from>
    <xdr:to>
      <xdr:col>6</xdr:col>
      <xdr:colOff>19050</xdr:colOff>
      <xdr:row>44</xdr:row>
      <xdr:rowOff>0</xdr:rowOff>
    </xdr:to>
    <xdr:pic>
      <xdr:nvPicPr>
        <xdr:cNvPr id="228" name="Picture 2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6002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44</xdr:row>
      <xdr:rowOff>0</xdr:rowOff>
    </xdr:from>
    <xdr:to>
      <xdr:col>6</xdr:col>
      <xdr:colOff>19050</xdr:colOff>
      <xdr:row>44</xdr:row>
      <xdr:rowOff>0</xdr:rowOff>
    </xdr:to>
    <xdr:pic>
      <xdr:nvPicPr>
        <xdr:cNvPr id="229" name="Picture 2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6002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44</xdr:row>
      <xdr:rowOff>0</xdr:rowOff>
    </xdr:from>
    <xdr:to>
      <xdr:col>6</xdr:col>
      <xdr:colOff>19050</xdr:colOff>
      <xdr:row>44</xdr:row>
      <xdr:rowOff>0</xdr:rowOff>
    </xdr:to>
    <xdr:pic>
      <xdr:nvPicPr>
        <xdr:cNvPr id="230" name="Picture 2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6002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44</xdr:row>
      <xdr:rowOff>0</xdr:rowOff>
    </xdr:from>
    <xdr:to>
      <xdr:col>6</xdr:col>
      <xdr:colOff>19050</xdr:colOff>
      <xdr:row>44</xdr:row>
      <xdr:rowOff>0</xdr:rowOff>
    </xdr:to>
    <xdr:pic>
      <xdr:nvPicPr>
        <xdr:cNvPr id="231" name="Picture 2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6002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44</xdr:row>
      <xdr:rowOff>0</xdr:rowOff>
    </xdr:from>
    <xdr:to>
      <xdr:col>6</xdr:col>
      <xdr:colOff>19050</xdr:colOff>
      <xdr:row>44</xdr:row>
      <xdr:rowOff>0</xdr:rowOff>
    </xdr:to>
    <xdr:pic>
      <xdr:nvPicPr>
        <xdr:cNvPr id="232" name="Picture 2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6002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44</xdr:row>
      <xdr:rowOff>0</xdr:rowOff>
    </xdr:from>
    <xdr:to>
      <xdr:col>6</xdr:col>
      <xdr:colOff>19050</xdr:colOff>
      <xdr:row>44</xdr:row>
      <xdr:rowOff>0</xdr:rowOff>
    </xdr:to>
    <xdr:pic>
      <xdr:nvPicPr>
        <xdr:cNvPr id="233" name="Picture 2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6002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44</xdr:row>
      <xdr:rowOff>0</xdr:rowOff>
    </xdr:from>
    <xdr:to>
      <xdr:col>6</xdr:col>
      <xdr:colOff>19050</xdr:colOff>
      <xdr:row>44</xdr:row>
      <xdr:rowOff>0</xdr:rowOff>
    </xdr:to>
    <xdr:pic>
      <xdr:nvPicPr>
        <xdr:cNvPr id="234" name="Picture 2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6002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44</xdr:row>
      <xdr:rowOff>0</xdr:rowOff>
    </xdr:from>
    <xdr:to>
      <xdr:col>6</xdr:col>
      <xdr:colOff>19050</xdr:colOff>
      <xdr:row>44</xdr:row>
      <xdr:rowOff>0</xdr:rowOff>
    </xdr:to>
    <xdr:pic>
      <xdr:nvPicPr>
        <xdr:cNvPr id="235" name="Picture 2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6002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44</xdr:row>
      <xdr:rowOff>0</xdr:rowOff>
    </xdr:from>
    <xdr:to>
      <xdr:col>6</xdr:col>
      <xdr:colOff>19050</xdr:colOff>
      <xdr:row>44</xdr:row>
      <xdr:rowOff>0</xdr:rowOff>
    </xdr:to>
    <xdr:pic>
      <xdr:nvPicPr>
        <xdr:cNvPr id="236" name="Picture 2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6002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44</xdr:row>
      <xdr:rowOff>0</xdr:rowOff>
    </xdr:from>
    <xdr:to>
      <xdr:col>6</xdr:col>
      <xdr:colOff>19050</xdr:colOff>
      <xdr:row>44</xdr:row>
      <xdr:rowOff>0</xdr:rowOff>
    </xdr:to>
    <xdr:pic>
      <xdr:nvPicPr>
        <xdr:cNvPr id="237" name="Picture 2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6002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44</xdr:row>
      <xdr:rowOff>0</xdr:rowOff>
    </xdr:from>
    <xdr:to>
      <xdr:col>6</xdr:col>
      <xdr:colOff>19050</xdr:colOff>
      <xdr:row>44</xdr:row>
      <xdr:rowOff>0</xdr:rowOff>
    </xdr:to>
    <xdr:pic>
      <xdr:nvPicPr>
        <xdr:cNvPr id="238" name="Picture 2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6002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44</xdr:row>
      <xdr:rowOff>0</xdr:rowOff>
    </xdr:from>
    <xdr:to>
      <xdr:col>6</xdr:col>
      <xdr:colOff>19050</xdr:colOff>
      <xdr:row>44</xdr:row>
      <xdr:rowOff>0</xdr:rowOff>
    </xdr:to>
    <xdr:pic>
      <xdr:nvPicPr>
        <xdr:cNvPr id="239" name="Picture 2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6002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44</xdr:row>
      <xdr:rowOff>0</xdr:rowOff>
    </xdr:from>
    <xdr:to>
      <xdr:col>6</xdr:col>
      <xdr:colOff>19050</xdr:colOff>
      <xdr:row>44</xdr:row>
      <xdr:rowOff>0</xdr:rowOff>
    </xdr:to>
    <xdr:pic>
      <xdr:nvPicPr>
        <xdr:cNvPr id="240" name="Picture 2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6002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44</xdr:row>
      <xdr:rowOff>0</xdr:rowOff>
    </xdr:from>
    <xdr:to>
      <xdr:col>6</xdr:col>
      <xdr:colOff>19050</xdr:colOff>
      <xdr:row>44</xdr:row>
      <xdr:rowOff>0</xdr:rowOff>
    </xdr:to>
    <xdr:pic>
      <xdr:nvPicPr>
        <xdr:cNvPr id="241" name="Picture 2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6002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44</xdr:row>
      <xdr:rowOff>0</xdr:rowOff>
    </xdr:from>
    <xdr:to>
      <xdr:col>6</xdr:col>
      <xdr:colOff>19050</xdr:colOff>
      <xdr:row>44</xdr:row>
      <xdr:rowOff>0</xdr:rowOff>
    </xdr:to>
    <xdr:pic>
      <xdr:nvPicPr>
        <xdr:cNvPr id="242" name="Picture 2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6002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44</xdr:row>
      <xdr:rowOff>0</xdr:rowOff>
    </xdr:from>
    <xdr:to>
      <xdr:col>6</xdr:col>
      <xdr:colOff>19050</xdr:colOff>
      <xdr:row>44</xdr:row>
      <xdr:rowOff>0</xdr:rowOff>
    </xdr:to>
    <xdr:pic>
      <xdr:nvPicPr>
        <xdr:cNvPr id="243" name="Picture 2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6002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44</xdr:row>
      <xdr:rowOff>0</xdr:rowOff>
    </xdr:from>
    <xdr:to>
      <xdr:col>6</xdr:col>
      <xdr:colOff>19050</xdr:colOff>
      <xdr:row>44</xdr:row>
      <xdr:rowOff>0</xdr:rowOff>
    </xdr:to>
    <xdr:pic>
      <xdr:nvPicPr>
        <xdr:cNvPr id="244" name="Picture 2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6002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44</xdr:row>
      <xdr:rowOff>0</xdr:rowOff>
    </xdr:from>
    <xdr:to>
      <xdr:col>6</xdr:col>
      <xdr:colOff>19050</xdr:colOff>
      <xdr:row>44</xdr:row>
      <xdr:rowOff>0</xdr:rowOff>
    </xdr:to>
    <xdr:pic>
      <xdr:nvPicPr>
        <xdr:cNvPr id="245" name="Picture 2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6002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44</xdr:row>
      <xdr:rowOff>0</xdr:rowOff>
    </xdr:from>
    <xdr:to>
      <xdr:col>6</xdr:col>
      <xdr:colOff>19050</xdr:colOff>
      <xdr:row>44</xdr:row>
      <xdr:rowOff>0</xdr:rowOff>
    </xdr:to>
    <xdr:pic>
      <xdr:nvPicPr>
        <xdr:cNvPr id="246" name="Picture 2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6002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44</xdr:row>
      <xdr:rowOff>0</xdr:rowOff>
    </xdr:from>
    <xdr:to>
      <xdr:col>6</xdr:col>
      <xdr:colOff>19050</xdr:colOff>
      <xdr:row>44</xdr:row>
      <xdr:rowOff>0</xdr:rowOff>
    </xdr:to>
    <xdr:pic>
      <xdr:nvPicPr>
        <xdr:cNvPr id="247" name="Picture 2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6002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44</xdr:row>
      <xdr:rowOff>0</xdr:rowOff>
    </xdr:from>
    <xdr:to>
      <xdr:col>6</xdr:col>
      <xdr:colOff>19050</xdr:colOff>
      <xdr:row>44</xdr:row>
      <xdr:rowOff>0</xdr:rowOff>
    </xdr:to>
    <xdr:pic>
      <xdr:nvPicPr>
        <xdr:cNvPr id="248" name="Picture 2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6002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44</xdr:row>
      <xdr:rowOff>0</xdr:rowOff>
    </xdr:from>
    <xdr:to>
      <xdr:col>6</xdr:col>
      <xdr:colOff>19050</xdr:colOff>
      <xdr:row>44</xdr:row>
      <xdr:rowOff>0</xdr:rowOff>
    </xdr:to>
    <xdr:pic>
      <xdr:nvPicPr>
        <xdr:cNvPr id="249" name="Picture 2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6002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44</xdr:row>
      <xdr:rowOff>0</xdr:rowOff>
    </xdr:from>
    <xdr:to>
      <xdr:col>6</xdr:col>
      <xdr:colOff>19050</xdr:colOff>
      <xdr:row>44</xdr:row>
      <xdr:rowOff>0</xdr:rowOff>
    </xdr:to>
    <xdr:pic>
      <xdr:nvPicPr>
        <xdr:cNvPr id="250" name="Picture 2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6002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44</xdr:row>
      <xdr:rowOff>0</xdr:rowOff>
    </xdr:from>
    <xdr:to>
      <xdr:col>6</xdr:col>
      <xdr:colOff>19050</xdr:colOff>
      <xdr:row>44</xdr:row>
      <xdr:rowOff>0</xdr:rowOff>
    </xdr:to>
    <xdr:pic>
      <xdr:nvPicPr>
        <xdr:cNvPr id="251" name="Picture 2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6002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44</xdr:row>
      <xdr:rowOff>0</xdr:rowOff>
    </xdr:from>
    <xdr:to>
      <xdr:col>6</xdr:col>
      <xdr:colOff>19050</xdr:colOff>
      <xdr:row>44</xdr:row>
      <xdr:rowOff>0</xdr:rowOff>
    </xdr:to>
    <xdr:pic>
      <xdr:nvPicPr>
        <xdr:cNvPr id="252" name="Picture 2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6002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44</xdr:row>
      <xdr:rowOff>0</xdr:rowOff>
    </xdr:from>
    <xdr:to>
      <xdr:col>6</xdr:col>
      <xdr:colOff>19050</xdr:colOff>
      <xdr:row>44</xdr:row>
      <xdr:rowOff>0</xdr:rowOff>
    </xdr:to>
    <xdr:pic>
      <xdr:nvPicPr>
        <xdr:cNvPr id="253" name="Picture 2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6002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44</xdr:row>
      <xdr:rowOff>0</xdr:rowOff>
    </xdr:from>
    <xdr:to>
      <xdr:col>6</xdr:col>
      <xdr:colOff>19050</xdr:colOff>
      <xdr:row>44</xdr:row>
      <xdr:rowOff>0</xdr:rowOff>
    </xdr:to>
    <xdr:pic>
      <xdr:nvPicPr>
        <xdr:cNvPr id="254" name="Picture 2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6002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44</xdr:row>
      <xdr:rowOff>0</xdr:rowOff>
    </xdr:from>
    <xdr:to>
      <xdr:col>6</xdr:col>
      <xdr:colOff>19050</xdr:colOff>
      <xdr:row>44</xdr:row>
      <xdr:rowOff>0</xdr:rowOff>
    </xdr:to>
    <xdr:pic>
      <xdr:nvPicPr>
        <xdr:cNvPr id="255" name="Picture 2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6002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44</xdr:row>
      <xdr:rowOff>0</xdr:rowOff>
    </xdr:from>
    <xdr:to>
      <xdr:col>6</xdr:col>
      <xdr:colOff>19050</xdr:colOff>
      <xdr:row>44</xdr:row>
      <xdr:rowOff>0</xdr:rowOff>
    </xdr:to>
    <xdr:pic>
      <xdr:nvPicPr>
        <xdr:cNvPr id="256" name="Picture 2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6002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44</xdr:row>
      <xdr:rowOff>0</xdr:rowOff>
    </xdr:from>
    <xdr:to>
      <xdr:col>6</xdr:col>
      <xdr:colOff>19050</xdr:colOff>
      <xdr:row>44</xdr:row>
      <xdr:rowOff>0</xdr:rowOff>
    </xdr:to>
    <xdr:pic>
      <xdr:nvPicPr>
        <xdr:cNvPr id="257" name="Picture 2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6002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44</xdr:row>
      <xdr:rowOff>0</xdr:rowOff>
    </xdr:from>
    <xdr:to>
      <xdr:col>6</xdr:col>
      <xdr:colOff>19050</xdr:colOff>
      <xdr:row>44</xdr:row>
      <xdr:rowOff>0</xdr:rowOff>
    </xdr:to>
    <xdr:pic>
      <xdr:nvPicPr>
        <xdr:cNvPr id="258" name="Picture 2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6002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44</xdr:row>
      <xdr:rowOff>0</xdr:rowOff>
    </xdr:from>
    <xdr:to>
      <xdr:col>6</xdr:col>
      <xdr:colOff>19050</xdr:colOff>
      <xdr:row>44</xdr:row>
      <xdr:rowOff>0</xdr:rowOff>
    </xdr:to>
    <xdr:pic>
      <xdr:nvPicPr>
        <xdr:cNvPr id="259" name="Picture 2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6002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44</xdr:row>
      <xdr:rowOff>0</xdr:rowOff>
    </xdr:from>
    <xdr:to>
      <xdr:col>6</xdr:col>
      <xdr:colOff>19050</xdr:colOff>
      <xdr:row>44</xdr:row>
      <xdr:rowOff>0</xdr:rowOff>
    </xdr:to>
    <xdr:pic>
      <xdr:nvPicPr>
        <xdr:cNvPr id="260" name="Picture 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6002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44</xdr:row>
      <xdr:rowOff>0</xdr:rowOff>
    </xdr:from>
    <xdr:to>
      <xdr:col>6</xdr:col>
      <xdr:colOff>19050</xdr:colOff>
      <xdr:row>44</xdr:row>
      <xdr:rowOff>0</xdr:rowOff>
    </xdr:to>
    <xdr:pic>
      <xdr:nvPicPr>
        <xdr:cNvPr id="261" name="Picture 2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6002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44</xdr:row>
      <xdr:rowOff>0</xdr:rowOff>
    </xdr:from>
    <xdr:to>
      <xdr:col>6</xdr:col>
      <xdr:colOff>19050</xdr:colOff>
      <xdr:row>44</xdr:row>
      <xdr:rowOff>0</xdr:rowOff>
    </xdr:to>
    <xdr:pic>
      <xdr:nvPicPr>
        <xdr:cNvPr id="262" name="Picture 2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6002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44</xdr:row>
      <xdr:rowOff>0</xdr:rowOff>
    </xdr:from>
    <xdr:to>
      <xdr:col>6</xdr:col>
      <xdr:colOff>19050</xdr:colOff>
      <xdr:row>44</xdr:row>
      <xdr:rowOff>0</xdr:rowOff>
    </xdr:to>
    <xdr:pic>
      <xdr:nvPicPr>
        <xdr:cNvPr id="263" name="Picture 2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6002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44</xdr:row>
      <xdr:rowOff>0</xdr:rowOff>
    </xdr:from>
    <xdr:to>
      <xdr:col>6</xdr:col>
      <xdr:colOff>19050</xdr:colOff>
      <xdr:row>44</xdr:row>
      <xdr:rowOff>0</xdr:rowOff>
    </xdr:to>
    <xdr:pic>
      <xdr:nvPicPr>
        <xdr:cNvPr id="264" name="Picture 2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6002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44</xdr:row>
      <xdr:rowOff>0</xdr:rowOff>
    </xdr:from>
    <xdr:to>
      <xdr:col>6</xdr:col>
      <xdr:colOff>19050</xdr:colOff>
      <xdr:row>44</xdr:row>
      <xdr:rowOff>0</xdr:rowOff>
    </xdr:to>
    <xdr:pic>
      <xdr:nvPicPr>
        <xdr:cNvPr id="265" name="Picture 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6002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44</xdr:row>
      <xdr:rowOff>0</xdr:rowOff>
    </xdr:from>
    <xdr:to>
      <xdr:col>6</xdr:col>
      <xdr:colOff>19050</xdr:colOff>
      <xdr:row>44</xdr:row>
      <xdr:rowOff>0</xdr:rowOff>
    </xdr:to>
    <xdr:pic>
      <xdr:nvPicPr>
        <xdr:cNvPr id="266" name="Picture 3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6002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44</xdr:row>
      <xdr:rowOff>0</xdr:rowOff>
    </xdr:from>
    <xdr:to>
      <xdr:col>6</xdr:col>
      <xdr:colOff>19050</xdr:colOff>
      <xdr:row>44</xdr:row>
      <xdr:rowOff>0</xdr:rowOff>
    </xdr:to>
    <xdr:pic>
      <xdr:nvPicPr>
        <xdr:cNvPr id="267" name="Picture 3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6002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44</xdr:row>
      <xdr:rowOff>0</xdr:rowOff>
    </xdr:from>
    <xdr:to>
      <xdr:col>6</xdr:col>
      <xdr:colOff>19050</xdr:colOff>
      <xdr:row>44</xdr:row>
      <xdr:rowOff>0</xdr:rowOff>
    </xdr:to>
    <xdr:pic>
      <xdr:nvPicPr>
        <xdr:cNvPr id="268" name="Picture 3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6002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19050</xdr:colOff>
      <xdr:row>35</xdr:row>
      <xdr:rowOff>0</xdr:rowOff>
    </xdr:to>
    <xdr:pic>
      <xdr:nvPicPr>
        <xdr:cNvPr id="269" name="Picture 4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3601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19050</xdr:colOff>
      <xdr:row>35</xdr:row>
      <xdr:rowOff>0</xdr:rowOff>
    </xdr:to>
    <xdr:pic>
      <xdr:nvPicPr>
        <xdr:cNvPr id="270" name="Picture 4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3601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19050</xdr:colOff>
      <xdr:row>35</xdr:row>
      <xdr:rowOff>0</xdr:rowOff>
    </xdr:to>
    <xdr:pic>
      <xdr:nvPicPr>
        <xdr:cNvPr id="271" name="Picture 4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3601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19050</xdr:colOff>
      <xdr:row>35</xdr:row>
      <xdr:rowOff>0</xdr:rowOff>
    </xdr:to>
    <xdr:pic>
      <xdr:nvPicPr>
        <xdr:cNvPr id="272" name="Picture 4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3601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19050</xdr:colOff>
      <xdr:row>35</xdr:row>
      <xdr:rowOff>0</xdr:rowOff>
    </xdr:to>
    <xdr:pic>
      <xdr:nvPicPr>
        <xdr:cNvPr id="273" name="Picture 4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3601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19050</xdr:colOff>
      <xdr:row>35</xdr:row>
      <xdr:rowOff>0</xdr:rowOff>
    </xdr:to>
    <xdr:pic>
      <xdr:nvPicPr>
        <xdr:cNvPr id="274" name="Picture 4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3601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19050</xdr:colOff>
      <xdr:row>35</xdr:row>
      <xdr:rowOff>0</xdr:rowOff>
    </xdr:to>
    <xdr:pic>
      <xdr:nvPicPr>
        <xdr:cNvPr id="275" name="Picture 4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3601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19050</xdr:colOff>
      <xdr:row>35</xdr:row>
      <xdr:rowOff>0</xdr:rowOff>
    </xdr:to>
    <xdr:pic>
      <xdr:nvPicPr>
        <xdr:cNvPr id="276" name="Picture 4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3601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19050</xdr:colOff>
      <xdr:row>35</xdr:row>
      <xdr:rowOff>0</xdr:rowOff>
    </xdr:to>
    <xdr:pic>
      <xdr:nvPicPr>
        <xdr:cNvPr id="277" name="Picture 4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3601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19050</xdr:colOff>
      <xdr:row>35</xdr:row>
      <xdr:rowOff>0</xdr:rowOff>
    </xdr:to>
    <xdr:pic>
      <xdr:nvPicPr>
        <xdr:cNvPr id="278" name="Picture 4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3601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19050</xdr:colOff>
      <xdr:row>35</xdr:row>
      <xdr:rowOff>0</xdr:rowOff>
    </xdr:to>
    <xdr:pic>
      <xdr:nvPicPr>
        <xdr:cNvPr id="279" name="Picture 4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3601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19050</xdr:colOff>
      <xdr:row>35</xdr:row>
      <xdr:rowOff>0</xdr:rowOff>
    </xdr:to>
    <xdr:pic>
      <xdr:nvPicPr>
        <xdr:cNvPr id="280" name="Picture 4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3601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19050</xdr:colOff>
      <xdr:row>35</xdr:row>
      <xdr:rowOff>0</xdr:rowOff>
    </xdr:to>
    <xdr:pic>
      <xdr:nvPicPr>
        <xdr:cNvPr id="281" name="Picture 4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3601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19050</xdr:colOff>
      <xdr:row>35</xdr:row>
      <xdr:rowOff>0</xdr:rowOff>
    </xdr:to>
    <xdr:pic>
      <xdr:nvPicPr>
        <xdr:cNvPr id="282" name="Picture 4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3601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19050</xdr:colOff>
      <xdr:row>35</xdr:row>
      <xdr:rowOff>0</xdr:rowOff>
    </xdr:to>
    <xdr:pic>
      <xdr:nvPicPr>
        <xdr:cNvPr id="283" name="Picture 4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3601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19050</xdr:colOff>
      <xdr:row>35</xdr:row>
      <xdr:rowOff>0</xdr:rowOff>
    </xdr:to>
    <xdr:pic>
      <xdr:nvPicPr>
        <xdr:cNvPr id="284" name="Picture 4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3601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19050</xdr:colOff>
      <xdr:row>35</xdr:row>
      <xdr:rowOff>0</xdr:rowOff>
    </xdr:to>
    <xdr:pic>
      <xdr:nvPicPr>
        <xdr:cNvPr id="285" name="Picture 4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3601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19050</xdr:colOff>
      <xdr:row>35</xdr:row>
      <xdr:rowOff>0</xdr:rowOff>
    </xdr:to>
    <xdr:pic>
      <xdr:nvPicPr>
        <xdr:cNvPr id="286" name="Picture 4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3601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19050</xdr:colOff>
      <xdr:row>35</xdr:row>
      <xdr:rowOff>0</xdr:rowOff>
    </xdr:to>
    <xdr:pic>
      <xdr:nvPicPr>
        <xdr:cNvPr id="287" name="Picture 4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3601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19050</xdr:colOff>
      <xdr:row>35</xdr:row>
      <xdr:rowOff>0</xdr:rowOff>
    </xdr:to>
    <xdr:pic>
      <xdr:nvPicPr>
        <xdr:cNvPr id="288" name="Picture 4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3601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19050</xdr:colOff>
      <xdr:row>35</xdr:row>
      <xdr:rowOff>0</xdr:rowOff>
    </xdr:to>
    <xdr:pic>
      <xdr:nvPicPr>
        <xdr:cNvPr id="289" name="Picture 4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3601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19050</xdr:colOff>
      <xdr:row>35</xdr:row>
      <xdr:rowOff>0</xdr:rowOff>
    </xdr:to>
    <xdr:pic>
      <xdr:nvPicPr>
        <xdr:cNvPr id="290" name="Picture 4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3601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19050</xdr:colOff>
      <xdr:row>35</xdr:row>
      <xdr:rowOff>0</xdr:rowOff>
    </xdr:to>
    <xdr:pic>
      <xdr:nvPicPr>
        <xdr:cNvPr id="291" name="Picture 4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3601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19050</xdr:colOff>
      <xdr:row>35</xdr:row>
      <xdr:rowOff>0</xdr:rowOff>
    </xdr:to>
    <xdr:pic>
      <xdr:nvPicPr>
        <xdr:cNvPr id="292" name="Picture 4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3601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19050</xdr:colOff>
      <xdr:row>35</xdr:row>
      <xdr:rowOff>0</xdr:rowOff>
    </xdr:to>
    <xdr:pic>
      <xdr:nvPicPr>
        <xdr:cNvPr id="293" name="Picture 4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3601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19050</xdr:colOff>
      <xdr:row>35</xdr:row>
      <xdr:rowOff>0</xdr:rowOff>
    </xdr:to>
    <xdr:pic>
      <xdr:nvPicPr>
        <xdr:cNvPr id="294" name="Picture 4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3601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19050</xdr:colOff>
      <xdr:row>35</xdr:row>
      <xdr:rowOff>0</xdr:rowOff>
    </xdr:to>
    <xdr:pic>
      <xdr:nvPicPr>
        <xdr:cNvPr id="295" name="Picture 4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3601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19050</xdr:colOff>
      <xdr:row>35</xdr:row>
      <xdr:rowOff>0</xdr:rowOff>
    </xdr:to>
    <xdr:pic>
      <xdr:nvPicPr>
        <xdr:cNvPr id="296" name="Picture 4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3601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19050</xdr:colOff>
      <xdr:row>35</xdr:row>
      <xdr:rowOff>0</xdr:rowOff>
    </xdr:to>
    <xdr:pic>
      <xdr:nvPicPr>
        <xdr:cNvPr id="297" name="Picture 4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3601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19050</xdr:colOff>
      <xdr:row>35</xdr:row>
      <xdr:rowOff>0</xdr:rowOff>
    </xdr:to>
    <xdr:pic>
      <xdr:nvPicPr>
        <xdr:cNvPr id="298" name="Picture 4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3601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19050</xdr:colOff>
      <xdr:row>35</xdr:row>
      <xdr:rowOff>0</xdr:rowOff>
    </xdr:to>
    <xdr:pic>
      <xdr:nvPicPr>
        <xdr:cNvPr id="299" name="Picture 4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3601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19050</xdr:colOff>
      <xdr:row>35</xdr:row>
      <xdr:rowOff>0</xdr:rowOff>
    </xdr:to>
    <xdr:pic>
      <xdr:nvPicPr>
        <xdr:cNvPr id="300" name="Picture 5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3601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19050</xdr:colOff>
      <xdr:row>35</xdr:row>
      <xdr:rowOff>0</xdr:rowOff>
    </xdr:to>
    <xdr:pic>
      <xdr:nvPicPr>
        <xdr:cNvPr id="301" name="Picture 5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3601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19050</xdr:colOff>
      <xdr:row>35</xdr:row>
      <xdr:rowOff>0</xdr:rowOff>
    </xdr:to>
    <xdr:pic>
      <xdr:nvPicPr>
        <xdr:cNvPr id="302" name="Picture 5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3601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19050</xdr:colOff>
      <xdr:row>35</xdr:row>
      <xdr:rowOff>0</xdr:rowOff>
    </xdr:to>
    <xdr:pic>
      <xdr:nvPicPr>
        <xdr:cNvPr id="303" name="Picture 5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3601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19050</xdr:colOff>
      <xdr:row>35</xdr:row>
      <xdr:rowOff>0</xdr:rowOff>
    </xdr:to>
    <xdr:pic>
      <xdr:nvPicPr>
        <xdr:cNvPr id="304" name="Picture 5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3601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19050</xdr:colOff>
      <xdr:row>35</xdr:row>
      <xdr:rowOff>0</xdr:rowOff>
    </xdr:to>
    <xdr:pic>
      <xdr:nvPicPr>
        <xdr:cNvPr id="305" name="Picture 5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3601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19050</xdr:colOff>
      <xdr:row>35</xdr:row>
      <xdr:rowOff>0</xdr:rowOff>
    </xdr:to>
    <xdr:pic>
      <xdr:nvPicPr>
        <xdr:cNvPr id="306" name="Picture 5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3601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19050</xdr:colOff>
      <xdr:row>35</xdr:row>
      <xdr:rowOff>0</xdr:rowOff>
    </xdr:to>
    <xdr:pic>
      <xdr:nvPicPr>
        <xdr:cNvPr id="307" name="Picture 5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3601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19050</xdr:colOff>
      <xdr:row>35</xdr:row>
      <xdr:rowOff>0</xdr:rowOff>
    </xdr:to>
    <xdr:pic>
      <xdr:nvPicPr>
        <xdr:cNvPr id="308" name="Picture 5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3601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19050</xdr:colOff>
      <xdr:row>35</xdr:row>
      <xdr:rowOff>0</xdr:rowOff>
    </xdr:to>
    <xdr:pic>
      <xdr:nvPicPr>
        <xdr:cNvPr id="309" name="Picture 5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3601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19050</xdr:colOff>
      <xdr:row>35</xdr:row>
      <xdr:rowOff>0</xdr:rowOff>
    </xdr:to>
    <xdr:pic>
      <xdr:nvPicPr>
        <xdr:cNvPr id="310" name="Picture 5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3601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19050</xdr:colOff>
      <xdr:row>35</xdr:row>
      <xdr:rowOff>0</xdr:rowOff>
    </xdr:to>
    <xdr:pic>
      <xdr:nvPicPr>
        <xdr:cNvPr id="311" name="Picture 5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3601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44</xdr:row>
      <xdr:rowOff>0</xdr:rowOff>
    </xdr:from>
    <xdr:to>
      <xdr:col>6</xdr:col>
      <xdr:colOff>19050</xdr:colOff>
      <xdr:row>44</xdr:row>
      <xdr:rowOff>0</xdr:rowOff>
    </xdr:to>
    <xdr:pic>
      <xdr:nvPicPr>
        <xdr:cNvPr id="3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6002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44</xdr:row>
      <xdr:rowOff>0</xdr:rowOff>
    </xdr:from>
    <xdr:to>
      <xdr:col>6</xdr:col>
      <xdr:colOff>19050</xdr:colOff>
      <xdr:row>44</xdr:row>
      <xdr:rowOff>0</xdr:rowOff>
    </xdr:to>
    <xdr:pic>
      <xdr:nvPicPr>
        <xdr:cNvPr id="313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6002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44</xdr:row>
      <xdr:rowOff>0</xdr:rowOff>
    </xdr:from>
    <xdr:to>
      <xdr:col>6</xdr:col>
      <xdr:colOff>19050</xdr:colOff>
      <xdr:row>44</xdr:row>
      <xdr:rowOff>0</xdr:rowOff>
    </xdr:to>
    <xdr:pic>
      <xdr:nvPicPr>
        <xdr:cNvPr id="314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6002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44</xdr:row>
      <xdr:rowOff>0</xdr:rowOff>
    </xdr:from>
    <xdr:to>
      <xdr:col>6</xdr:col>
      <xdr:colOff>19050</xdr:colOff>
      <xdr:row>44</xdr:row>
      <xdr:rowOff>0</xdr:rowOff>
    </xdr:to>
    <xdr:pic>
      <xdr:nvPicPr>
        <xdr:cNvPr id="315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6002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44</xdr:row>
      <xdr:rowOff>0</xdr:rowOff>
    </xdr:from>
    <xdr:to>
      <xdr:col>6</xdr:col>
      <xdr:colOff>19050</xdr:colOff>
      <xdr:row>44</xdr:row>
      <xdr:rowOff>0</xdr:rowOff>
    </xdr:to>
    <xdr:pic>
      <xdr:nvPicPr>
        <xdr:cNvPr id="316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6002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44</xdr:row>
      <xdr:rowOff>0</xdr:rowOff>
    </xdr:from>
    <xdr:to>
      <xdr:col>6</xdr:col>
      <xdr:colOff>19050</xdr:colOff>
      <xdr:row>44</xdr:row>
      <xdr:rowOff>0</xdr:rowOff>
    </xdr:to>
    <xdr:pic>
      <xdr:nvPicPr>
        <xdr:cNvPr id="317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6002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44</xdr:row>
      <xdr:rowOff>0</xdr:rowOff>
    </xdr:from>
    <xdr:to>
      <xdr:col>6</xdr:col>
      <xdr:colOff>19050</xdr:colOff>
      <xdr:row>44</xdr:row>
      <xdr:rowOff>0</xdr:rowOff>
    </xdr:to>
    <xdr:pic>
      <xdr:nvPicPr>
        <xdr:cNvPr id="318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6002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44</xdr:row>
      <xdr:rowOff>0</xdr:rowOff>
    </xdr:from>
    <xdr:to>
      <xdr:col>6</xdr:col>
      <xdr:colOff>19050</xdr:colOff>
      <xdr:row>44</xdr:row>
      <xdr:rowOff>0</xdr:rowOff>
    </xdr:to>
    <xdr:pic>
      <xdr:nvPicPr>
        <xdr:cNvPr id="319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6002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44</xdr:row>
      <xdr:rowOff>0</xdr:rowOff>
    </xdr:from>
    <xdr:to>
      <xdr:col>6</xdr:col>
      <xdr:colOff>19050</xdr:colOff>
      <xdr:row>44</xdr:row>
      <xdr:rowOff>0</xdr:rowOff>
    </xdr:to>
    <xdr:pic>
      <xdr:nvPicPr>
        <xdr:cNvPr id="320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6002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44</xdr:row>
      <xdr:rowOff>0</xdr:rowOff>
    </xdr:from>
    <xdr:to>
      <xdr:col>6</xdr:col>
      <xdr:colOff>19050</xdr:colOff>
      <xdr:row>44</xdr:row>
      <xdr:rowOff>0</xdr:rowOff>
    </xdr:to>
    <xdr:pic>
      <xdr:nvPicPr>
        <xdr:cNvPr id="321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6002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44</xdr:row>
      <xdr:rowOff>0</xdr:rowOff>
    </xdr:from>
    <xdr:to>
      <xdr:col>6</xdr:col>
      <xdr:colOff>19050</xdr:colOff>
      <xdr:row>44</xdr:row>
      <xdr:rowOff>0</xdr:rowOff>
    </xdr:to>
    <xdr:pic>
      <xdr:nvPicPr>
        <xdr:cNvPr id="322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6002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44</xdr:row>
      <xdr:rowOff>0</xdr:rowOff>
    </xdr:from>
    <xdr:to>
      <xdr:col>6</xdr:col>
      <xdr:colOff>19050</xdr:colOff>
      <xdr:row>44</xdr:row>
      <xdr:rowOff>0</xdr:rowOff>
    </xdr:to>
    <xdr:pic>
      <xdr:nvPicPr>
        <xdr:cNvPr id="323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6002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44</xdr:row>
      <xdr:rowOff>0</xdr:rowOff>
    </xdr:from>
    <xdr:to>
      <xdr:col>6</xdr:col>
      <xdr:colOff>19050</xdr:colOff>
      <xdr:row>44</xdr:row>
      <xdr:rowOff>0</xdr:rowOff>
    </xdr:to>
    <xdr:pic>
      <xdr:nvPicPr>
        <xdr:cNvPr id="324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6002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44</xdr:row>
      <xdr:rowOff>0</xdr:rowOff>
    </xdr:from>
    <xdr:to>
      <xdr:col>6</xdr:col>
      <xdr:colOff>19050</xdr:colOff>
      <xdr:row>44</xdr:row>
      <xdr:rowOff>0</xdr:rowOff>
    </xdr:to>
    <xdr:pic>
      <xdr:nvPicPr>
        <xdr:cNvPr id="325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6002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44</xdr:row>
      <xdr:rowOff>0</xdr:rowOff>
    </xdr:from>
    <xdr:to>
      <xdr:col>6</xdr:col>
      <xdr:colOff>19050</xdr:colOff>
      <xdr:row>44</xdr:row>
      <xdr:rowOff>0</xdr:rowOff>
    </xdr:to>
    <xdr:pic>
      <xdr:nvPicPr>
        <xdr:cNvPr id="326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6002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44</xdr:row>
      <xdr:rowOff>0</xdr:rowOff>
    </xdr:from>
    <xdr:to>
      <xdr:col>6</xdr:col>
      <xdr:colOff>19050</xdr:colOff>
      <xdr:row>44</xdr:row>
      <xdr:rowOff>0</xdr:rowOff>
    </xdr:to>
    <xdr:pic>
      <xdr:nvPicPr>
        <xdr:cNvPr id="327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6002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44</xdr:row>
      <xdr:rowOff>0</xdr:rowOff>
    </xdr:from>
    <xdr:to>
      <xdr:col>6</xdr:col>
      <xdr:colOff>19050</xdr:colOff>
      <xdr:row>44</xdr:row>
      <xdr:rowOff>0</xdr:rowOff>
    </xdr:to>
    <xdr:pic>
      <xdr:nvPicPr>
        <xdr:cNvPr id="328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6002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44</xdr:row>
      <xdr:rowOff>0</xdr:rowOff>
    </xdr:from>
    <xdr:to>
      <xdr:col>6</xdr:col>
      <xdr:colOff>19050</xdr:colOff>
      <xdr:row>44</xdr:row>
      <xdr:rowOff>0</xdr:rowOff>
    </xdr:to>
    <xdr:pic>
      <xdr:nvPicPr>
        <xdr:cNvPr id="329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6002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44</xdr:row>
      <xdr:rowOff>0</xdr:rowOff>
    </xdr:from>
    <xdr:to>
      <xdr:col>6</xdr:col>
      <xdr:colOff>19050</xdr:colOff>
      <xdr:row>44</xdr:row>
      <xdr:rowOff>0</xdr:rowOff>
    </xdr:to>
    <xdr:pic>
      <xdr:nvPicPr>
        <xdr:cNvPr id="330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6002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44</xdr:row>
      <xdr:rowOff>0</xdr:rowOff>
    </xdr:from>
    <xdr:to>
      <xdr:col>6</xdr:col>
      <xdr:colOff>19050</xdr:colOff>
      <xdr:row>44</xdr:row>
      <xdr:rowOff>0</xdr:rowOff>
    </xdr:to>
    <xdr:pic>
      <xdr:nvPicPr>
        <xdr:cNvPr id="331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6002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44</xdr:row>
      <xdr:rowOff>0</xdr:rowOff>
    </xdr:from>
    <xdr:to>
      <xdr:col>6</xdr:col>
      <xdr:colOff>19050</xdr:colOff>
      <xdr:row>44</xdr:row>
      <xdr:rowOff>0</xdr:rowOff>
    </xdr:to>
    <xdr:pic>
      <xdr:nvPicPr>
        <xdr:cNvPr id="332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6002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44</xdr:row>
      <xdr:rowOff>0</xdr:rowOff>
    </xdr:from>
    <xdr:to>
      <xdr:col>6</xdr:col>
      <xdr:colOff>19050</xdr:colOff>
      <xdr:row>44</xdr:row>
      <xdr:rowOff>0</xdr:rowOff>
    </xdr:to>
    <xdr:pic>
      <xdr:nvPicPr>
        <xdr:cNvPr id="333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6002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44</xdr:row>
      <xdr:rowOff>0</xdr:rowOff>
    </xdr:from>
    <xdr:to>
      <xdr:col>6</xdr:col>
      <xdr:colOff>19050</xdr:colOff>
      <xdr:row>44</xdr:row>
      <xdr:rowOff>0</xdr:rowOff>
    </xdr:to>
    <xdr:pic>
      <xdr:nvPicPr>
        <xdr:cNvPr id="334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6002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44</xdr:row>
      <xdr:rowOff>0</xdr:rowOff>
    </xdr:from>
    <xdr:to>
      <xdr:col>6</xdr:col>
      <xdr:colOff>19050</xdr:colOff>
      <xdr:row>44</xdr:row>
      <xdr:rowOff>0</xdr:rowOff>
    </xdr:to>
    <xdr:pic>
      <xdr:nvPicPr>
        <xdr:cNvPr id="335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6002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44</xdr:row>
      <xdr:rowOff>0</xdr:rowOff>
    </xdr:from>
    <xdr:to>
      <xdr:col>6</xdr:col>
      <xdr:colOff>19050</xdr:colOff>
      <xdr:row>44</xdr:row>
      <xdr:rowOff>0</xdr:rowOff>
    </xdr:to>
    <xdr:pic>
      <xdr:nvPicPr>
        <xdr:cNvPr id="336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6002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44</xdr:row>
      <xdr:rowOff>0</xdr:rowOff>
    </xdr:from>
    <xdr:to>
      <xdr:col>6</xdr:col>
      <xdr:colOff>19050</xdr:colOff>
      <xdr:row>44</xdr:row>
      <xdr:rowOff>0</xdr:rowOff>
    </xdr:to>
    <xdr:pic>
      <xdr:nvPicPr>
        <xdr:cNvPr id="337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6002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44</xdr:row>
      <xdr:rowOff>0</xdr:rowOff>
    </xdr:from>
    <xdr:to>
      <xdr:col>6</xdr:col>
      <xdr:colOff>19050</xdr:colOff>
      <xdr:row>44</xdr:row>
      <xdr:rowOff>0</xdr:rowOff>
    </xdr:to>
    <xdr:pic>
      <xdr:nvPicPr>
        <xdr:cNvPr id="338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6002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44</xdr:row>
      <xdr:rowOff>0</xdr:rowOff>
    </xdr:from>
    <xdr:to>
      <xdr:col>6</xdr:col>
      <xdr:colOff>19050</xdr:colOff>
      <xdr:row>44</xdr:row>
      <xdr:rowOff>0</xdr:rowOff>
    </xdr:to>
    <xdr:pic>
      <xdr:nvPicPr>
        <xdr:cNvPr id="339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6002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44</xdr:row>
      <xdr:rowOff>0</xdr:rowOff>
    </xdr:from>
    <xdr:to>
      <xdr:col>6</xdr:col>
      <xdr:colOff>19050</xdr:colOff>
      <xdr:row>44</xdr:row>
      <xdr:rowOff>0</xdr:rowOff>
    </xdr:to>
    <xdr:pic>
      <xdr:nvPicPr>
        <xdr:cNvPr id="340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6002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44</xdr:row>
      <xdr:rowOff>0</xdr:rowOff>
    </xdr:from>
    <xdr:to>
      <xdr:col>6</xdr:col>
      <xdr:colOff>19050</xdr:colOff>
      <xdr:row>44</xdr:row>
      <xdr:rowOff>0</xdr:rowOff>
    </xdr:to>
    <xdr:pic>
      <xdr:nvPicPr>
        <xdr:cNvPr id="341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6002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44</xdr:row>
      <xdr:rowOff>0</xdr:rowOff>
    </xdr:from>
    <xdr:to>
      <xdr:col>6</xdr:col>
      <xdr:colOff>19050</xdr:colOff>
      <xdr:row>44</xdr:row>
      <xdr:rowOff>0</xdr:rowOff>
    </xdr:to>
    <xdr:pic>
      <xdr:nvPicPr>
        <xdr:cNvPr id="342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6002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44</xdr:row>
      <xdr:rowOff>0</xdr:rowOff>
    </xdr:from>
    <xdr:to>
      <xdr:col>6</xdr:col>
      <xdr:colOff>19050</xdr:colOff>
      <xdr:row>44</xdr:row>
      <xdr:rowOff>0</xdr:rowOff>
    </xdr:to>
    <xdr:pic>
      <xdr:nvPicPr>
        <xdr:cNvPr id="343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6002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44</xdr:row>
      <xdr:rowOff>0</xdr:rowOff>
    </xdr:from>
    <xdr:to>
      <xdr:col>6</xdr:col>
      <xdr:colOff>19050</xdr:colOff>
      <xdr:row>44</xdr:row>
      <xdr:rowOff>0</xdr:rowOff>
    </xdr:to>
    <xdr:pic>
      <xdr:nvPicPr>
        <xdr:cNvPr id="344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6002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44</xdr:row>
      <xdr:rowOff>0</xdr:rowOff>
    </xdr:from>
    <xdr:to>
      <xdr:col>6</xdr:col>
      <xdr:colOff>19050</xdr:colOff>
      <xdr:row>44</xdr:row>
      <xdr:rowOff>0</xdr:rowOff>
    </xdr:to>
    <xdr:pic>
      <xdr:nvPicPr>
        <xdr:cNvPr id="345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6002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44</xdr:row>
      <xdr:rowOff>0</xdr:rowOff>
    </xdr:from>
    <xdr:to>
      <xdr:col>6</xdr:col>
      <xdr:colOff>19050</xdr:colOff>
      <xdr:row>44</xdr:row>
      <xdr:rowOff>0</xdr:rowOff>
    </xdr:to>
    <xdr:pic>
      <xdr:nvPicPr>
        <xdr:cNvPr id="346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6002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44</xdr:row>
      <xdr:rowOff>0</xdr:rowOff>
    </xdr:from>
    <xdr:to>
      <xdr:col>6</xdr:col>
      <xdr:colOff>19050</xdr:colOff>
      <xdr:row>44</xdr:row>
      <xdr:rowOff>0</xdr:rowOff>
    </xdr:to>
    <xdr:pic>
      <xdr:nvPicPr>
        <xdr:cNvPr id="347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6002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44</xdr:row>
      <xdr:rowOff>0</xdr:rowOff>
    </xdr:from>
    <xdr:to>
      <xdr:col>6</xdr:col>
      <xdr:colOff>19050</xdr:colOff>
      <xdr:row>44</xdr:row>
      <xdr:rowOff>0</xdr:rowOff>
    </xdr:to>
    <xdr:pic>
      <xdr:nvPicPr>
        <xdr:cNvPr id="348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6002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44</xdr:row>
      <xdr:rowOff>0</xdr:rowOff>
    </xdr:from>
    <xdr:to>
      <xdr:col>6</xdr:col>
      <xdr:colOff>19050</xdr:colOff>
      <xdr:row>44</xdr:row>
      <xdr:rowOff>0</xdr:rowOff>
    </xdr:to>
    <xdr:pic>
      <xdr:nvPicPr>
        <xdr:cNvPr id="349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6002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44</xdr:row>
      <xdr:rowOff>0</xdr:rowOff>
    </xdr:from>
    <xdr:to>
      <xdr:col>6</xdr:col>
      <xdr:colOff>19050</xdr:colOff>
      <xdr:row>44</xdr:row>
      <xdr:rowOff>0</xdr:rowOff>
    </xdr:to>
    <xdr:pic>
      <xdr:nvPicPr>
        <xdr:cNvPr id="350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6002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44</xdr:row>
      <xdr:rowOff>0</xdr:rowOff>
    </xdr:from>
    <xdr:to>
      <xdr:col>6</xdr:col>
      <xdr:colOff>19050</xdr:colOff>
      <xdr:row>44</xdr:row>
      <xdr:rowOff>0</xdr:rowOff>
    </xdr:to>
    <xdr:pic>
      <xdr:nvPicPr>
        <xdr:cNvPr id="351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6002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44</xdr:row>
      <xdr:rowOff>0</xdr:rowOff>
    </xdr:from>
    <xdr:to>
      <xdr:col>6</xdr:col>
      <xdr:colOff>19050</xdr:colOff>
      <xdr:row>44</xdr:row>
      <xdr:rowOff>0</xdr:rowOff>
    </xdr:to>
    <xdr:pic>
      <xdr:nvPicPr>
        <xdr:cNvPr id="352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6002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44</xdr:row>
      <xdr:rowOff>0</xdr:rowOff>
    </xdr:from>
    <xdr:to>
      <xdr:col>6</xdr:col>
      <xdr:colOff>19050</xdr:colOff>
      <xdr:row>44</xdr:row>
      <xdr:rowOff>0</xdr:rowOff>
    </xdr:to>
    <xdr:pic>
      <xdr:nvPicPr>
        <xdr:cNvPr id="353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6002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44</xdr:row>
      <xdr:rowOff>0</xdr:rowOff>
    </xdr:from>
    <xdr:to>
      <xdr:col>6</xdr:col>
      <xdr:colOff>19050</xdr:colOff>
      <xdr:row>44</xdr:row>
      <xdr:rowOff>0</xdr:rowOff>
    </xdr:to>
    <xdr:pic>
      <xdr:nvPicPr>
        <xdr:cNvPr id="354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6002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19050</xdr:colOff>
      <xdr:row>35</xdr:row>
      <xdr:rowOff>0</xdr:rowOff>
    </xdr:to>
    <xdr:pic>
      <xdr:nvPicPr>
        <xdr:cNvPr id="35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3601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19050</xdr:colOff>
      <xdr:row>35</xdr:row>
      <xdr:rowOff>0</xdr:rowOff>
    </xdr:to>
    <xdr:pic>
      <xdr:nvPicPr>
        <xdr:cNvPr id="35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3601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19050</xdr:colOff>
      <xdr:row>35</xdr:row>
      <xdr:rowOff>0</xdr:rowOff>
    </xdr:to>
    <xdr:pic>
      <xdr:nvPicPr>
        <xdr:cNvPr id="35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3601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19050</xdr:colOff>
      <xdr:row>35</xdr:row>
      <xdr:rowOff>0</xdr:rowOff>
    </xdr:to>
    <xdr:pic>
      <xdr:nvPicPr>
        <xdr:cNvPr id="358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3601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19050</xdr:colOff>
      <xdr:row>35</xdr:row>
      <xdr:rowOff>0</xdr:rowOff>
    </xdr:to>
    <xdr:pic>
      <xdr:nvPicPr>
        <xdr:cNvPr id="359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3601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19050</xdr:colOff>
      <xdr:row>35</xdr:row>
      <xdr:rowOff>0</xdr:rowOff>
    </xdr:to>
    <xdr:pic>
      <xdr:nvPicPr>
        <xdr:cNvPr id="360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3601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19050</xdr:colOff>
      <xdr:row>35</xdr:row>
      <xdr:rowOff>0</xdr:rowOff>
    </xdr:to>
    <xdr:pic>
      <xdr:nvPicPr>
        <xdr:cNvPr id="361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3601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19050</xdr:colOff>
      <xdr:row>35</xdr:row>
      <xdr:rowOff>0</xdr:rowOff>
    </xdr:to>
    <xdr:pic>
      <xdr:nvPicPr>
        <xdr:cNvPr id="362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3601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19050</xdr:colOff>
      <xdr:row>35</xdr:row>
      <xdr:rowOff>0</xdr:rowOff>
    </xdr:to>
    <xdr:pic>
      <xdr:nvPicPr>
        <xdr:cNvPr id="363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3601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19050</xdr:colOff>
      <xdr:row>35</xdr:row>
      <xdr:rowOff>0</xdr:rowOff>
    </xdr:to>
    <xdr:pic>
      <xdr:nvPicPr>
        <xdr:cNvPr id="364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3601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19050</xdr:colOff>
      <xdr:row>35</xdr:row>
      <xdr:rowOff>0</xdr:rowOff>
    </xdr:to>
    <xdr:pic>
      <xdr:nvPicPr>
        <xdr:cNvPr id="365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3601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19050</xdr:colOff>
      <xdr:row>35</xdr:row>
      <xdr:rowOff>0</xdr:rowOff>
    </xdr:to>
    <xdr:pic>
      <xdr:nvPicPr>
        <xdr:cNvPr id="366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3601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19050</xdr:colOff>
      <xdr:row>35</xdr:row>
      <xdr:rowOff>0</xdr:rowOff>
    </xdr:to>
    <xdr:pic>
      <xdr:nvPicPr>
        <xdr:cNvPr id="367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3601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19050</xdr:colOff>
      <xdr:row>35</xdr:row>
      <xdr:rowOff>0</xdr:rowOff>
    </xdr:to>
    <xdr:pic>
      <xdr:nvPicPr>
        <xdr:cNvPr id="368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3601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19050</xdr:colOff>
      <xdr:row>35</xdr:row>
      <xdr:rowOff>0</xdr:rowOff>
    </xdr:to>
    <xdr:pic>
      <xdr:nvPicPr>
        <xdr:cNvPr id="369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3601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19050</xdr:colOff>
      <xdr:row>35</xdr:row>
      <xdr:rowOff>0</xdr:rowOff>
    </xdr:to>
    <xdr:pic>
      <xdr:nvPicPr>
        <xdr:cNvPr id="370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3601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19050</xdr:colOff>
      <xdr:row>35</xdr:row>
      <xdr:rowOff>0</xdr:rowOff>
    </xdr:to>
    <xdr:pic>
      <xdr:nvPicPr>
        <xdr:cNvPr id="371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3601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19050</xdr:colOff>
      <xdr:row>35</xdr:row>
      <xdr:rowOff>0</xdr:rowOff>
    </xdr:to>
    <xdr:pic>
      <xdr:nvPicPr>
        <xdr:cNvPr id="372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3601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19050</xdr:colOff>
      <xdr:row>35</xdr:row>
      <xdr:rowOff>0</xdr:rowOff>
    </xdr:to>
    <xdr:pic>
      <xdr:nvPicPr>
        <xdr:cNvPr id="373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3601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19050</xdr:colOff>
      <xdr:row>35</xdr:row>
      <xdr:rowOff>0</xdr:rowOff>
    </xdr:to>
    <xdr:pic>
      <xdr:nvPicPr>
        <xdr:cNvPr id="374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3601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19050</xdr:colOff>
      <xdr:row>35</xdr:row>
      <xdr:rowOff>0</xdr:rowOff>
    </xdr:to>
    <xdr:pic>
      <xdr:nvPicPr>
        <xdr:cNvPr id="375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3601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19050</xdr:colOff>
      <xdr:row>35</xdr:row>
      <xdr:rowOff>0</xdr:rowOff>
    </xdr:to>
    <xdr:pic>
      <xdr:nvPicPr>
        <xdr:cNvPr id="376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3601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19050</xdr:colOff>
      <xdr:row>35</xdr:row>
      <xdr:rowOff>0</xdr:rowOff>
    </xdr:to>
    <xdr:pic>
      <xdr:nvPicPr>
        <xdr:cNvPr id="377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3601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19050</xdr:colOff>
      <xdr:row>35</xdr:row>
      <xdr:rowOff>0</xdr:rowOff>
    </xdr:to>
    <xdr:pic>
      <xdr:nvPicPr>
        <xdr:cNvPr id="378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3601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19050</xdr:colOff>
      <xdr:row>35</xdr:row>
      <xdr:rowOff>0</xdr:rowOff>
    </xdr:to>
    <xdr:pic>
      <xdr:nvPicPr>
        <xdr:cNvPr id="379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3601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19050</xdr:colOff>
      <xdr:row>35</xdr:row>
      <xdr:rowOff>0</xdr:rowOff>
    </xdr:to>
    <xdr:pic>
      <xdr:nvPicPr>
        <xdr:cNvPr id="380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3601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19050</xdr:colOff>
      <xdr:row>35</xdr:row>
      <xdr:rowOff>0</xdr:rowOff>
    </xdr:to>
    <xdr:pic>
      <xdr:nvPicPr>
        <xdr:cNvPr id="381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3601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19050</xdr:colOff>
      <xdr:row>35</xdr:row>
      <xdr:rowOff>0</xdr:rowOff>
    </xdr:to>
    <xdr:pic>
      <xdr:nvPicPr>
        <xdr:cNvPr id="382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3601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19050</xdr:colOff>
      <xdr:row>35</xdr:row>
      <xdr:rowOff>0</xdr:rowOff>
    </xdr:to>
    <xdr:pic>
      <xdr:nvPicPr>
        <xdr:cNvPr id="383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3601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19050</xdr:colOff>
      <xdr:row>35</xdr:row>
      <xdr:rowOff>0</xdr:rowOff>
    </xdr:to>
    <xdr:pic>
      <xdr:nvPicPr>
        <xdr:cNvPr id="384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3601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19050</xdr:colOff>
      <xdr:row>35</xdr:row>
      <xdr:rowOff>0</xdr:rowOff>
    </xdr:to>
    <xdr:pic>
      <xdr:nvPicPr>
        <xdr:cNvPr id="385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3601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19050</xdr:colOff>
      <xdr:row>35</xdr:row>
      <xdr:rowOff>0</xdr:rowOff>
    </xdr:to>
    <xdr:pic>
      <xdr:nvPicPr>
        <xdr:cNvPr id="386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3601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19050</xdr:colOff>
      <xdr:row>35</xdr:row>
      <xdr:rowOff>0</xdr:rowOff>
    </xdr:to>
    <xdr:pic>
      <xdr:nvPicPr>
        <xdr:cNvPr id="387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3601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19050</xdr:colOff>
      <xdr:row>35</xdr:row>
      <xdr:rowOff>0</xdr:rowOff>
    </xdr:to>
    <xdr:pic>
      <xdr:nvPicPr>
        <xdr:cNvPr id="388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3601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19050</xdr:colOff>
      <xdr:row>35</xdr:row>
      <xdr:rowOff>0</xdr:rowOff>
    </xdr:to>
    <xdr:pic>
      <xdr:nvPicPr>
        <xdr:cNvPr id="389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3601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19050</xdr:colOff>
      <xdr:row>35</xdr:row>
      <xdr:rowOff>0</xdr:rowOff>
    </xdr:to>
    <xdr:pic>
      <xdr:nvPicPr>
        <xdr:cNvPr id="390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3601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19050</xdr:colOff>
      <xdr:row>35</xdr:row>
      <xdr:rowOff>0</xdr:rowOff>
    </xdr:to>
    <xdr:pic>
      <xdr:nvPicPr>
        <xdr:cNvPr id="391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3601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19050</xdr:colOff>
      <xdr:row>35</xdr:row>
      <xdr:rowOff>0</xdr:rowOff>
    </xdr:to>
    <xdr:pic>
      <xdr:nvPicPr>
        <xdr:cNvPr id="392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3601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19050</xdr:colOff>
      <xdr:row>35</xdr:row>
      <xdr:rowOff>0</xdr:rowOff>
    </xdr:to>
    <xdr:pic>
      <xdr:nvPicPr>
        <xdr:cNvPr id="393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3601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19050</xdr:colOff>
      <xdr:row>35</xdr:row>
      <xdr:rowOff>0</xdr:rowOff>
    </xdr:to>
    <xdr:pic>
      <xdr:nvPicPr>
        <xdr:cNvPr id="394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3601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19050</xdr:colOff>
      <xdr:row>35</xdr:row>
      <xdr:rowOff>0</xdr:rowOff>
    </xdr:to>
    <xdr:pic>
      <xdr:nvPicPr>
        <xdr:cNvPr id="395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3601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19050</xdr:colOff>
      <xdr:row>35</xdr:row>
      <xdr:rowOff>0</xdr:rowOff>
    </xdr:to>
    <xdr:pic>
      <xdr:nvPicPr>
        <xdr:cNvPr id="396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3601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19050</xdr:colOff>
      <xdr:row>35</xdr:row>
      <xdr:rowOff>0</xdr:rowOff>
    </xdr:to>
    <xdr:pic>
      <xdr:nvPicPr>
        <xdr:cNvPr id="397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3601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44</xdr:row>
      <xdr:rowOff>0</xdr:rowOff>
    </xdr:from>
    <xdr:to>
      <xdr:col>6</xdr:col>
      <xdr:colOff>28575</xdr:colOff>
      <xdr:row>44</xdr:row>
      <xdr:rowOff>19050</xdr:rowOff>
    </xdr:to>
    <xdr:pic>
      <xdr:nvPicPr>
        <xdr:cNvPr id="39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6002000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44</xdr:row>
      <xdr:rowOff>0</xdr:rowOff>
    </xdr:from>
    <xdr:to>
      <xdr:col>6</xdr:col>
      <xdr:colOff>28575</xdr:colOff>
      <xdr:row>44</xdr:row>
      <xdr:rowOff>19050</xdr:rowOff>
    </xdr:to>
    <xdr:pic>
      <xdr:nvPicPr>
        <xdr:cNvPr id="399" name="Picture 5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6002000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6</xdr:col>
      <xdr:colOff>0</xdr:colOff>
      <xdr:row>44</xdr:row>
      <xdr:rowOff>0</xdr:rowOff>
    </xdr:from>
    <xdr:ext cx="76200" cy="304800"/>
    <xdr:sp fLocksText="0">
      <xdr:nvSpPr>
        <xdr:cNvPr id="400" name="Text Box 216"/>
        <xdr:cNvSpPr txBox="1">
          <a:spLocks noChangeArrowheads="1"/>
        </xdr:cNvSpPr>
      </xdr:nvSpPr>
      <xdr:spPr>
        <a:xfrm>
          <a:off x="6800850" y="160020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44</xdr:row>
      <xdr:rowOff>0</xdr:rowOff>
    </xdr:from>
    <xdr:ext cx="76200" cy="304800"/>
    <xdr:sp fLocksText="0">
      <xdr:nvSpPr>
        <xdr:cNvPr id="401" name="Text Box 217"/>
        <xdr:cNvSpPr txBox="1">
          <a:spLocks noChangeArrowheads="1"/>
        </xdr:cNvSpPr>
      </xdr:nvSpPr>
      <xdr:spPr>
        <a:xfrm>
          <a:off x="6800850" y="160020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44</xdr:row>
      <xdr:rowOff>0</xdr:rowOff>
    </xdr:from>
    <xdr:ext cx="76200" cy="323850"/>
    <xdr:sp fLocksText="0">
      <xdr:nvSpPr>
        <xdr:cNvPr id="402" name="Text Box 69"/>
        <xdr:cNvSpPr txBox="1">
          <a:spLocks noChangeArrowheads="1"/>
        </xdr:cNvSpPr>
      </xdr:nvSpPr>
      <xdr:spPr>
        <a:xfrm>
          <a:off x="6800850" y="160020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44</xdr:row>
      <xdr:rowOff>0</xdr:rowOff>
    </xdr:from>
    <xdr:ext cx="76200" cy="323850"/>
    <xdr:sp fLocksText="0">
      <xdr:nvSpPr>
        <xdr:cNvPr id="403" name="Text Box 71"/>
        <xdr:cNvSpPr txBox="1">
          <a:spLocks noChangeArrowheads="1"/>
        </xdr:cNvSpPr>
      </xdr:nvSpPr>
      <xdr:spPr>
        <a:xfrm>
          <a:off x="6800850" y="160020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44</xdr:row>
      <xdr:rowOff>0</xdr:rowOff>
    </xdr:from>
    <xdr:ext cx="76200" cy="304800"/>
    <xdr:sp fLocksText="0">
      <xdr:nvSpPr>
        <xdr:cNvPr id="404" name="Text Box 216"/>
        <xdr:cNvSpPr txBox="1">
          <a:spLocks noChangeArrowheads="1"/>
        </xdr:cNvSpPr>
      </xdr:nvSpPr>
      <xdr:spPr>
        <a:xfrm>
          <a:off x="6800850" y="160020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44</xdr:row>
      <xdr:rowOff>0</xdr:rowOff>
    </xdr:from>
    <xdr:ext cx="76200" cy="304800"/>
    <xdr:sp fLocksText="0">
      <xdr:nvSpPr>
        <xdr:cNvPr id="405" name="Text Box 217"/>
        <xdr:cNvSpPr txBox="1">
          <a:spLocks noChangeArrowheads="1"/>
        </xdr:cNvSpPr>
      </xdr:nvSpPr>
      <xdr:spPr>
        <a:xfrm>
          <a:off x="6800850" y="160020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44</xdr:row>
      <xdr:rowOff>0</xdr:rowOff>
    </xdr:from>
    <xdr:ext cx="76200" cy="323850"/>
    <xdr:sp fLocksText="0">
      <xdr:nvSpPr>
        <xdr:cNvPr id="406" name="Text Box 69"/>
        <xdr:cNvSpPr txBox="1">
          <a:spLocks noChangeArrowheads="1"/>
        </xdr:cNvSpPr>
      </xdr:nvSpPr>
      <xdr:spPr>
        <a:xfrm>
          <a:off x="6800850" y="160020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44</xdr:row>
      <xdr:rowOff>0</xdr:rowOff>
    </xdr:from>
    <xdr:ext cx="76200" cy="323850"/>
    <xdr:sp fLocksText="0">
      <xdr:nvSpPr>
        <xdr:cNvPr id="407" name="Text Box 71"/>
        <xdr:cNvSpPr txBox="1">
          <a:spLocks noChangeArrowheads="1"/>
        </xdr:cNvSpPr>
      </xdr:nvSpPr>
      <xdr:spPr>
        <a:xfrm>
          <a:off x="6800850" y="160020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16</xdr:col>
      <xdr:colOff>66675</xdr:colOff>
      <xdr:row>0</xdr:row>
      <xdr:rowOff>123825</xdr:rowOff>
    </xdr:from>
    <xdr:to>
      <xdr:col>18</xdr:col>
      <xdr:colOff>638175</xdr:colOff>
      <xdr:row>1</xdr:row>
      <xdr:rowOff>133350</xdr:rowOff>
    </xdr:to>
    <xdr:sp>
      <xdr:nvSpPr>
        <xdr:cNvPr id="408" name="Text Box 408"/>
        <xdr:cNvSpPr txBox="1">
          <a:spLocks noChangeArrowheads="1"/>
        </xdr:cNvSpPr>
      </xdr:nvSpPr>
      <xdr:spPr>
        <a:xfrm>
          <a:off x="14439900" y="123825"/>
          <a:ext cx="203835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36576" rIns="27432" bIns="0"/>
        <a:p>
          <a:pPr algn="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แบบหมายเลข 2</a:t>
          </a:r>
        </a:p>
      </xdr:txBody>
    </xdr:sp>
    <xdr:clientData/>
  </xdr:twoCellAnchor>
  <xdr:twoCellAnchor>
    <xdr:from>
      <xdr:col>16</xdr:col>
      <xdr:colOff>295275</xdr:colOff>
      <xdr:row>36</xdr:row>
      <xdr:rowOff>180975</xdr:rowOff>
    </xdr:from>
    <xdr:to>
      <xdr:col>17</xdr:col>
      <xdr:colOff>466725</xdr:colOff>
      <xdr:row>38</xdr:row>
      <xdr:rowOff>123825</xdr:rowOff>
    </xdr:to>
    <xdr:sp>
      <xdr:nvSpPr>
        <xdr:cNvPr id="409" name="AutoShape 409"/>
        <xdr:cNvSpPr>
          <a:spLocks/>
        </xdr:cNvSpPr>
      </xdr:nvSpPr>
      <xdr:spPr>
        <a:xfrm>
          <a:off x="14668500" y="14049375"/>
          <a:ext cx="904875" cy="476250"/>
        </a:xfrm>
        <a:prstGeom prst="wedgeEllipseCallout">
          <a:avLst>
            <a:gd name="adj1" fmla="val -147810"/>
            <a:gd name="adj2" fmla="val 52810"/>
          </a:avLst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ห้ามติดลบ</a:t>
          </a:r>
        </a:p>
      </xdr:txBody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19050</xdr:colOff>
      <xdr:row>38</xdr:row>
      <xdr:rowOff>0</xdr:rowOff>
    </xdr:to>
    <xdr:pic>
      <xdr:nvPicPr>
        <xdr:cNvPr id="410" name="Picture 3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4401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19050</xdr:colOff>
      <xdr:row>38</xdr:row>
      <xdr:rowOff>0</xdr:rowOff>
    </xdr:to>
    <xdr:pic>
      <xdr:nvPicPr>
        <xdr:cNvPr id="411" name="Picture 3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4401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19050</xdr:colOff>
      <xdr:row>38</xdr:row>
      <xdr:rowOff>0</xdr:rowOff>
    </xdr:to>
    <xdr:pic>
      <xdr:nvPicPr>
        <xdr:cNvPr id="412" name="Picture 3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4401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19050</xdr:colOff>
      <xdr:row>38</xdr:row>
      <xdr:rowOff>0</xdr:rowOff>
    </xdr:to>
    <xdr:pic>
      <xdr:nvPicPr>
        <xdr:cNvPr id="413" name="Picture 3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4401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19050</xdr:colOff>
      <xdr:row>38</xdr:row>
      <xdr:rowOff>0</xdr:rowOff>
    </xdr:to>
    <xdr:pic>
      <xdr:nvPicPr>
        <xdr:cNvPr id="414" name="Picture 3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4401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19050</xdr:colOff>
      <xdr:row>38</xdr:row>
      <xdr:rowOff>0</xdr:rowOff>
    </xdr:to>
    <xdr:pic>
      <xdr:nvPicPr>
        <xdr:cNvPr id="415" name="Picture 3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4401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19050</xdr:colOff>
      <xdr:row>38</xdr:row>
      <xdr:rowOff>0</xdr:rowOff>
    </xdr:to>
    <xdr:pic>
      <xdr:nvPicPr>
        <xdr:cNvPr id="416" name="Picture 3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4401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19050</xdr:colOff>
      <xdr:row>38</xdr:row>
      <xdr:rowOff>0</xdr:rowOff>
    </xdr:to>
    <xdr:pic>
      <xdr:nvPicPr>
        <xdr:cNvPr id="417" name="Picture 3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4401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19050</xdr:colOff>
      <xdr:row>38</xdr:row>
      <xdr:rowOff>0</xdr:rowOff>
    </xdr:to>
    <xdr:pic>
      <xdr:nvPicPr>
        <xdr:cNvPr id="418" name="Picture 3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4401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19050</xdr:colOff>
      <xdr:row>38</xdr:row>
      <xdr:rowOff>0</xdr:rowOff>
    </xdr:to>
    <xdr:pic>
      <xdr:nvPicPr>
        <xdr:cNvPr id="419" name="Picture 3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4401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19050</xdr:colOff>
      <xdr:row>38</xdr:row>
      <xdr:rowOff>0</xdr:rowOff>
    </xdr:to>
    <xdr:pic>
      <xdr:nvPicPr>
        <xdr:cNvPr id="420" name="Picture 3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4401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19050</xdr:colOff>
      <xdr:row>38</xdr:row>
      <xdr:rowOff>0</xdr:rowOff>
    </xdr:to>
    <xdr:pic>
      <xdr:nvPicPr>
        <xdr:cNvPr id="421" name="Picture 3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4401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19050</xdr:colOff>
      <xdr:row>38</xdr:row>
      <xdr:rowOff>0</xdr:rowOff>
    </xdr:to>
    <xdr:pic>
      <xdr:nvPicPr>
        <xdr:cNvPr id="422" name="Picture 3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4401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19050</xdr:colOff>
      <xdr:row>38</xdr:row>
      <xdr:rowOff>0</xdr:rowOff>
    </xdr:to>
    <xdr:pic>
      <xdr:nvPicPr>
        <xdr:cNvPr id="423" name="Picture 3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4401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19050</xdr:colOff>
      <xdr:row>38</xdr:row>
      <xdr:rowOff>0</xdr:rowOff>
    </xdr:to>
    <xdr:pic>
      <xdr:nvPicPr>
        <xdr:cNvPr id="424" name="Picture 3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4401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19050</xdr:colOff>
      <xdr:row>38</xdr:row>
      <xdr:rowOff>0</xdr:rowOff>
    </xdr:to>
    <xdr:pic>
      <xdr:nvPicPr>
        <xdr:cNvPr id="425" name="Picture 3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4401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19050</xdr:colOff>
      <xdr:row>38</xdr:row>
      <xdr:rowOff>0</xdr:rowOff>
    </xdr:to>
    <xdr:pic>
      <xdr:nvPicPr>
        <xdr:cNvPr id="426" name="Picture 3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4401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19050</xdr:colOff>
      <xdr:row>38</xdr:row>
      <xdr:rowOff>0</xdr:rowOff>
    </xdr:to>
    <xdr:pic>
      <xdr:nvPicPr>
        <xdr:cNvPr id="427" name="Picture 3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4401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19050</xdr:colOff>
      <xdr:row>38</xdr:row>
      <xdr:rowOff>0</xdr:rowOff>
    </xdr:to>
    <xdr:pic>
      <xdr:nvPicPr>
        <xdr:cNvPr id="428" name="Picture 3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4401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19050</xdr:colOff>
      <xdr:row>38</xdr:row>
      <xdr:rowOff>0</xdr:rowOff>
    </xdr:to>
    <xdr:pic>
      <xdr:nvPicPr>
        <xdr:cNvPr id="429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4401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19050</xdr:colOff>
      <xdr:row>38</xdr:row>
      <xdr:rowOff>0</xdr:rowOff>
    </xdr:to>
    <xdr:pic>
      <xdr:nvPicPr>
        <xdr:cNvPr id="430" name="Picture 3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4401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19050</xdr:colOff>
      <xdr:row>38</xdr:row>
      <xdr:rowOff>0</xdr:rowOff>
    </xdr:to>
    <xdr:pic>
      <xdr:nvPicPr>
        <xdr:cNvPr id="431" name="Picture 3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4401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19050</xdr:colOff>
      <xdr:row>38</xdr:row>
      <xdr:rowOff>0</xdr:rowOff>
    </xdr:to>
    <xdr:pic>
      <xdr:nvPicPr>
        <xdr:cNvPr id="432" name="Picture 3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4401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19050</xdr:colOff>
      <xdr:row>38</xdr:row>
      <xdr:rowOff>0</xdr:rowOff>
    </xdr:to>
    <xdr:pic>
      <xdr:nvPicPr>
        <xdr:cNvPr id="433" name="Picture 3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4401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19050</xdr:colOff>
      <xdr:row>38</xdr:row>
      <xdr:rowOff>0</xdr:rowOff>
    </xdr:to>
    <xdr:pic>
      <xdr:nvPicPr>
        <xdr:cNvPr id="434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4401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19050</xdr:colOff>
      <xdr:row>38</xdr:row>
      <xdr:rowOff>0</xdr:rowOff>
    </xdr:to>
    <xdr:pic>
      <xdr:nvPicPr>
        <xdr:cNvPr id="435" name="Picture 3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4401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19050</xdr:colOff>
      <xdr:row>38</xdr:row>
      <xdr:rowOff>0</xdr:rowOff>
    </xdr:to>
    <xdr:pic>
      <xdr:nvPicPr>
        <xdr:cNvPr id="436" name="Picture 3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4401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19050</xdr:colOff>
      <xdr:row>38</xdr:row>
      <xdr:rowOff>0</xdr:rowOff>
    </xdr:to>
    <xdr:pic>
      <xdr:nvPicPr>
        <xdr:cNvPr id="437" name="Picture 3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4401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19050</xdr:colOff>
      <xdr:row>38</xdr:row>
      <xdr:rowOff>0</xdr:rowOff>
    </xdr:to>
    <xdr:pic>
      <xdr:nvPicPr>
        <xdr:cNvPr id="438" name="Picture 3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4401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19050</xdr:colOff>
      <xdr:row>38</xdr:row>
      <xdr:rowOff>0</xdr:rowOff>
    </xdr:to>
    <xdr:pic>
      <xdr:nvPicPr>
        <xdr:cNvPr id="439" name="Picture 3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4401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19050</xdr:colOff>
      <xdr:row>38</xdr:row>
      <xdr:rowOff>0</xdr:rowOff>
    </xdr:to>
    <xdr:pic>
      <xdr:nvPicPr>
        <xdr:cNvPr id="440" name="Picture 3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4401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19050</xdr:colOff>
      <xdr:row>38</xdr:row>
      <xdr:rowOff>0</xdr:rowOff>
    </xdr:to>
    <xdr:pic>
      <xdr:nvPicPr>
        <xdr:cNvPr id="441" name="Picture 3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4401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19050</xdr:colOff>
      <xdr:row>38</xdr:row>
      <xdr:rowOff>0</xdr:rowOff>
    </xdr:to>
    <xdr:pic>
      <xdr:nvPicPr>
        <xdr:cNvPr id="442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4401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19050</xdr:colOff>
      <xdr:row>38</xdr:row>
      <xdr:rowOff>0</xdr:rowOff>
    </xdr:to>
    <xdr:pic>
      <xdr:nvPicPr>
        <xdr:cNvPr id="443" name="Picture 10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4401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19050</xdr:colOff>
      <xdr:row>38</xdr:row>
      <xdr:rowOff>0</xdr:rowOff>
    </xdr:to>
    <xdr:pic>
      <xdr:nvPicPr>
        <xdr:cNvPr id="444" name="Picture 10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4401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19050</xdr:colOff>
      <xdr:row>38</xdr:row>
      <xdr:rowOff>0</xdr:rowOff>
    </xdr:to>
    <xdr:pic>
      <xdr:nvPicPr>
        <xdr:cNvPr id="445" name="Picture 10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4401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19050</xdr:colOff>
      <xdr:row>38</xdr:row>
      <xdr:rowOff>0</xdr:rowOff>
    </xdr:to>
    <xdr:pic>
      <xdr:nvPicPr>
        <xdr:cNvPr id="446" name="Picture 1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4401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19050</xdr:colOff>
      <xdr:row>38</xdr:row>
      <xdr:rowOff>0</xdr:rowOff>
    </xdr:to>
    <xdr:pic>
      <xdr:nvPicPr>
        <xdr:cNvPr id="447" name="Picture 1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4401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19050</xdr:colOff>
      <xdr:row>38</xdr:row>
      <xdr:rowOff>0</xdr:rowOff>
    </xdr:to>
    <xdr:pic>
      <xdr:nvPicPr>
        <xdr:cNvPr id="448" name="Picture 10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4401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19050</xdr:colOff>
      <xdr:row>38</xdr:row>
      <xdr:rowOff>0</xdr:rowOff>
    </xdr:to>
    <xdr:pic>
      <xdr:nvPicPr>
        <xdr:cNvPr id="449" name="Picture 10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4401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19050</xdr:colOff>
      <xdr:row>38</xdr:row>
      <xdr:rowOff>0</xdr:rowOff>
    </xdr:to>
    <xdr:pic>
      <xdr:nvPicPr>
        <xdr:cNvPr id="450" name="Picture 5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4401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19050</xdr:colOff>
      <xdr:row>38</xdr:row>
      <xdr:rowOff>0</xdr:rowOff>
    </xdr:to>
    <xdr:pic>
      <xdr:nvPicPr>
        <xdr:cNvPr id="451" name="Picture 5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4401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19050</xdr:colOff>
      <xdr:row>38</xdr:row>
      <xdr:rowOff>0</xdr:rowOff>
    </xdr:to>
    <xdr:pic>
      <xdr:nvPicPr>
        <xdr:cNvPr id="452" name="Picture 5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4401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19050</xdr:colOff>
      <xdr:row>38</xdr:row>
      <xdr:rowOff>0</xdr:rowOff>
    </xdr:to>
    <xdr:pic>
      <xdr:nvPicPr>
        <xdr:cNvPr id="453" name="Picture 5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4401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19050</xdr:colOff>
      <xdr:row>38</xdr:row>
      <xdr:rowOff>0</xdr:rowOff>
    </xdr:to>
    <xdr:pic>
      <xdr:nvPicPr>
        <xdr:cNvPr id="454" name="Picture 5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4401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19050</xdr:colOff>
      <xdr:row>38</xdr:row>
      <xdr:rowOff>0</xdr:rowOff>
    </xdr:to>
    <xdr:pic>
      <xdr:nvPicPr>
        <xdr:cNvPr id="455" name="Picture 5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4401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19050</xdr:colOff>
      <xdr:row>38</xdr:row>
      <xdr:rowOff>0</xdr:rowOff>
    </xdr:to>
    <xdr:pic>
      <xdr:nvPicPr>
        <xdr:cNvPr id="456" name="Picture 5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4401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19050</xdr:colOff>
      <xdr:row>38</xdr:row>
      <xdr:rowOff>0</xdr:rowOff>
    </xdr:to>
    <xdr:pic>
      <xdr:nvPicPr>
        <xdr:cNvPr id="457" name="Picture 5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4401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19050</xdr:colOff>
      <xdr:row>38</xdr:row>
      <xdr:rowOff>0</xdr:rowOff>
    </xdr:to>
    <xdr:pic>
      <xdr:nvPicPr>
        <xdr:cNvPr id="458" name="Picture 5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4401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19050</xdr:colOff>
      <xdr:row>38</xdr:row>
      <xdr:rowOff>0</xdr:rowOff>
    </xdr:to>
    <xdr:pic>
      <xdr:nvPicPr>
        <xdr:cNvPr id="459" name="Picture 5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4401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19050</xdr:colOff>
      <xdr:row>38</xdr:row>
      <xdr:rowOff>0</xdr:rowOff>
    </xdr:to>
    <xdr:pic>
      <xdr:nvPicPr>
        <xdr:cNvPr id="460" name="Picture 5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4401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19050</xdr:colOff>
      <xdr:row>38</xdr:row>
      <xdr:rowOff>0</xdr:rowOff>
    </xdr:to>
    <xdr:pic>
      <xdr:nvPicPr>
        <xdr:cNvPr id="461" name="Picture 5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4401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19050</xdr:colOff>
      <xdr:row>38</xdr:row>
      <xdr:rowOff>0</xdr:rowOff>
    </xdr:to>
    <xdr:pic>
      <xdr:nvPicPr>
        <xdr:cNvPr id="462" name="Picture 5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4401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19050</xdr:colOff>
      <xdr:row>38</xdr:row>
      <xdr:rowOff>0</xdr:rowOff>
    </xdr:to>
    <xdr:pic>
      <xdr:nvPicPr>
        <xdr:cNvPr id="463" name="Picture 5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4401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19050</xdr:colOff>
      <xdr:row>38</xdr:row>
      <xdr:rowOff>0</xdr:rowOff>
    </xdr:to>
    <xdr:pic>
      <xdr:nvPicPr>
        <xdr:cNvPr id="464" name="Picture 5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4401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19050</xdr:colOff>
      <xdr:row>38</xdr:row>
      <xdr:rowOff>0</xdr:rowOff>
    </xdr:to>
    <xdr:pic>
      <xdr:nvPicPr>
        <xdr:cNvPr id="465" name="Picture 5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4401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19050</xdr:colOff>
      <xdr:row>38</xdr:row>
      <xdr:rowOff>0</xdr:rowOff>
    </xdr:to>
    <xdr:pic>
      <xdr:nvPicPr>
        <xdr:cNvPr id="466" name="Picture 5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4401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19050</xdr:colOff>
      <xdr:row>38</xdr:row>
      <xdr:rowOff>0</xdr:rowOff>
    </xdr:to>
    <xdr:pic>
      <xdr:nvPicPr>
        <xdr:cNvPr id="467" name="Picture 5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4401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19050</xdr:colOff>
      <xdr:row>38</xdr:row>
      <xdr:rowOff>0</xdr:rowOff>
    </xdr:to>
    <xdr:pic>
      <xdr:nvPicPr>
        <xdr:cNvPr id="468" name="Picture 5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4401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19050</xdr:colOff>
      <xdr:row>38</xdr:row>
      <xdr:rowOff>0</xdr:rowOff>
    </xdr:to>
    <xdr:pic>
      <xdr:nvPicPr>
        <xdr:cNvPr id="469" name="Picture 5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4401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19050</xdr:colOff>
      <xdr:row>38</xdr:row>
      <xdr:rowOff>0</xdr:rowOff>
    </xdr:to>
    <xdr:pic>
      <xdr:nvPicPr>
        <xdr:cNvPr id="470" name="Picture 5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4401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19050</xdr:colOff>
      <xdr:row>38</xdr:row>
      <xdr:rowOff>0</xdr:rowOff>
    </xdr:to>
    <xdr:pic>
      <xdr:nvPicPr>
        <xdr:cNvPr id="471" name="Picture 5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4401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19050</xdr:colOff>
      <xdr:row>38</xdr:row>
      <xdr:rowOff>0</xdr:rowOff>
    </xdr:to>
    <xdr:pic>
      <xdr:nvPicPr>
        <xdr:cNvPr id="472" name="Picture 5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4401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19050</xdr:colOff>
      <xdr:row>38</xdr:row>
      <xdr:rowOff>0</xdr:rowOff>
    </xdr:to>
    <xdr:pic>
      <xdr:nvPicPr>
        <xdr:cNvPr id="473" name="Picture 5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4401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19050</xdr:colOff>
      <xdr:row>38</xdr:row>
      <xdr:rowOff>0</xdr:rowOff>
    </xdr:to>
    <xdr:pic>
      <xdr:nvPicPr>
        <xdr:cNvPr id="474" name="Picture 5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4401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19050</xdr:colOff>
      <xdr:row>38</xdr:row>
      <xdr:rowOff>0</xdr:rowOff>
    </xdr:to>
    <xdr:pic>
      <xdr:nvPicPr>
        <xdr:cNvPr id="475" name="Picture 5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4401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19050</xdr:colOff>
      <xdr:row>38</xdr:row>
      <xdr:rowOff>0</xdr:rowOff>
    </xdr:to>
    <xdr:pic>
      <xdr:nvPicPr>
        <xdr:cNvPr id="476" name="Picture 5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4401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19050</xdr:colOff>
      <xdr:row>38</xdr:row>
      <xdr:rowOff>0</xdr:rowOff>
    </xdr:to>
    <xdr:pic>
      <xdr:nvPicPr>
        <xdr:cNvPr id="477" name="Picture 5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4401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19050</xdr:colOff>
      <xdr:row>38</xdr:row>
      <xdr:rowOff>0</xdr:rowOff>
    </xdr:to>
    <xdr:pic>
      <xdr:nvPicPr>
        <xdr:cNvPr id="478" name="Picture 5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4401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19050</xdr:colOff>
      <xdr:row>38</xdr:row>
      <xdr:rowOff>0</xdr:rowOff>
    </xdr:to>
    <xdr:pic>
      <xdr:nvPicPr>
        <xdr:cNvPr id="479" name="Picture 5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4401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19050</xdr:colOff>
      <xdr:row>38</xdr:row>
      <xdr:rowOff>0</xdr:rowOff>
    </xdr:to>
    <xdr:pic>
      <xdr:nvPicPr>
        <xdr:cNvPr id="480" name="Picture 5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4401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19050</xdr:colOff>
      <xdr:row>38</xdr:row>
      <xdr:rowOff>0</xdr:rowOff>
    </xdr:to>
    <xdr:pic>
      <xdr:nvPicPr>
        <xdr:cNvPr id="481" name="Picture 5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4401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19050</xdr:colOff>
      <xdr:row>38</xdr:row>
      <xdr:rowOff>0</xdr:rowOff>
    </xdr:to>
    <xdr:pic>
      <xdr:nvPicPr>
        <xdr:cNvPr id="482" name="Picture 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4401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19050</xdr:colOff>
      <xdr:row>38</xdr:row>
      <xdr:rowOff>0</xdr:rowOff>
    </xdr:to>
    <xdr:pic>
      <xdr:nvPicPr>
        <xdr:cNvPr id="483" name="Picture 1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4401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19050</xdr:colOff>
      <xdr:row>38</xdr:row>
      <xdr:rowOff>0</xdr:rowOff>
    </xdr:to>
    <xdr:pic>
      <xdr:nvPicPr>
        <xdr:cNvPr id="484" name="Picture 1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4401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19050</xdr:colOff>
      <xdr:row>38</xdr:row>
      <xdr:rowOff>0</xdr:rowOff>
    </xdr:to>
    <xdr:pic>
      <xdr:nvPicPr>
        <xdr:cNvPr id="485" name="Picture 1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4401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486" name="Picture 2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4401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487" name="Picture 2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4401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488" name="Picture 2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4401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489" name="Picture 2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4401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490" name="Picture 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4401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491" name="Picture 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4401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492" name="Picture 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4401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493" name="Picture 2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4401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494" name="Picture 2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4401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495" name="Picture 2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4401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496" name="Picture 2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4401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497" name="Picture 2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4401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498" name="Picture 2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4401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499" name="Picture 2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4401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500" name="Picture 2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4401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501" name="Picture 2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4401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502" name="Picture 2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4401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503" name="Picture 2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4401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504" name="Picture 2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4401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505" name="Picture 2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4401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506" name="Picture 2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4401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507" name="Picture 2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4401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508" name="Picture 2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4401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509" name="Picture 2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4401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510" name="Picture 2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4401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511" name="Picture 2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4401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512" name="Picture 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4401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513" name="Picture 2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4401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514" name="Picture 2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4401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515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4401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516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4401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517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4401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518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4401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519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4401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520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4401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521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4401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522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4401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523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4401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524" name="Picture 2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4401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525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4401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526" name="Picture 2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4401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527" name="Picture 2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4401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528" name="Picture 2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4401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529" name="Picture 4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4401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530" name="Picture 4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4401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531" name="Picture 4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4401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532" name="Picture 4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4401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533" name="Picture 4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4401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534" name="Picture 4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4401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535" name="Picture 4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4401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536" name="Picture 4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4401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537" name="Picture 4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4401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538" name="Picture 4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4401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539" name="Picture 4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4401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540" name="Picture 4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4401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541" name="Picture 4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4401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542" name="Picture 4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4401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543" name="Picture 4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4401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544" name="Picture 4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4401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545" name="Picture 4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4401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546" name="Picture 4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4401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547" name="Picture 4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4401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548" name="Picture 4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4401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549" name="Picture 4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4401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550" name="Picture 4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4401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551" name="Picture 4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4401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552" name="Picture 4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4401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553" name="Picture 4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4401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554" name="Picture 4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4401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555" name="Picture 4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4401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556" name="Picture 4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4401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557" name="Picture 4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4401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558" name="Picture 4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4401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559" name="Picture 4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4401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560" name="Picture 5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4401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561" name="Picture 5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4401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562" name="Picture 5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4401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563" name="Picture 5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4401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564" name="Picture 5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4401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565" name="Picture 5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4401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566" name="Picture 5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4401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567" name="Picture 5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4401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568" name="Picture 5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4401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569" name="Picture 5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4401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570" name="Picture 5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4401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571" name="Picture 5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4401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57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4401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573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4401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574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4401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575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4401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576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4401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577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4401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578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4401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579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4401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580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4401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581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4401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582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4401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583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4401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584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4401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585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4401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586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4401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587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4401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588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4401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589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4401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590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4401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591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4401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592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4401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593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4401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594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4401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595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4401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596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4401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597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4401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598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4401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599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4401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600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4401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601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4401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602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4401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603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4401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604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4401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605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4401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606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4401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607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4401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608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4401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609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4401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610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4401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611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4401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612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4401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613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4401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614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4401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5</xdr:col>
      <xdr:colOff>1562100</xdr:colOff>
      <xdr:row>10</xdr:row>
      <xdr:rowOff>152400</xdr:rowOff>
    </xdr:from>
    <xdr:ext cx="5448300" cy="1209675"/>
    <xdr:sp>
      <xdr:nvSpPr>
        <xdr:cNvPr id="615" name="สี่เหลี่ยมผืนผ้า 7"/>
        <xdr:cNvSpPr>
          <a:spLocks/>
        </xdr:cNvSpPr>
      </xdr:nvSpPr>
      <xdr:spPr>
        <a:xfrm>
          <a:off x="6477000" y="3352800"/>
          <a:ext cx="5448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0" b="1" i="0" u="none" baseline="0">
              <a:solidFill>
                <a:srgbClr val="FFFFCC"/>
              </a:solidFill>
            </a:rPr>
            <a:t>ตัวอย่าง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view="pageBreakPreview" zoomScale="90" zoomScaleSheetLayoutView="90" zoomScalePageLayoutView="0" workbookViewId="0" topLeftCell="A25">
      <selection activeCell="H9" sqref="H9"/>
    </sheetView>
  </sheetViews>
  <sheetFormatPr defaultColWidth="9.140625" defaultRowHeight="22.5" customHeight="1"/>
  <cols>
    <col min="1" max="1" width="5.7109375" style="8" customWidth="1"/>
    <col min="2" max="2" width="25.7109375" style="2" customWidth="1"/>
    <col min="3" max="3" width="7.7109375" style="2" customWidth="1"/>
    <col min="4" max="4" width="22.7109375" style="2" customWidth="1"/>
    <col min="5" max="5" width="15.7109375" style="2" customWidth="1"/>
    <col min="6" max="6" width="19.7109375" style="2" customWidth="1"/>
    <col min="7" max="7" width="10.7109375" style="8" customWidth="1"/>
    <col min="8" max="8" width="15.421875" style="9" bestFit="1" customWidth="1"/>
    <col min="9" max="9" width="9.7109375" style="9" bestFit="1" customWidth="1"/>
    <col min="10" max="10" width="27.421875" style="8" bestFit="1" customWidth="1"/>
    <col min="11" max="16384" width="9.140625" style="2" customWidth="1"/>
  </cols>
  <sheetData>
    <row r="1" spans="1:10" ht="22.5" customHeight="1">
      <c r="A1" s="153" t="s">
        <v>101</v>
      </c>
      <c r="B1" s="153"/>
      <c r="C1" s="153"/>
      <c r="D1" s="153"/>
      <c r="E1" s="153"/>
      <c r="F1" s="153"/>
      <c r="G1" s="153"/>
      <c r="H1" s="153"/>
      <c r="I1" s="153"/>
      <c r="J1" s="153"/>
    </row>
    <row r="2" spans="1:10" ht="22.5" customHeight="1">
      <c r="A2" s="153" t="s">
        <v>143</v>
      </c>
      <c r="B2" s="153"/>
      <c r="C2" s="153"/>
      <c r="D2" s="153"/>
      <c r="E2" s="153"/>
      <c r="F2" s="153"/>
      <c r="G2" s="153"/>
      <c r="H2" s="153"/>
      <c r="I2" s="153"/>
      <c r="J2" s="153"/>
    </row>
    <row r="3" spans="1:10" ht="22.5" customHeight="1">
      <c r="A3" s="153" t="s">
        <v>92</v>
      </c>
      <c r="B3" s="153"/>
      <c r="C3" s="153"/>
      <c r="D3" s="153"/>
      <c r="E3" s="153"/>
      <c r="F3" s="153"/>
      <c r="G3" s="153"/>
      <c r="H3" s="153"/>
      <c r="I3" s="153"/>
      <c r="J3" s="153"/>
    </row>
    <row r="4" spans="1:10" ht="22.5" customHeight="1">
      <c r="A4" s="154"/>
      <c r="B4" s="155"/>
      <c r="C4" s="155"/>
      <c r="D4" s="155"/>
      <c r="E4" s="155"/>
      <c r="F4" s="155"/>
      <c r="G4" s="155"/>
      <c r="H4" s="155"/>
      <c r="I4" s="155"/>
      <c r="J4" s="2"/>
    </row>
    <row r="5" spans="1:10" s="8" customFormat="1" ht="22.5" customHeight="1">
      <c r="A5" s="12" t="s">
        <v>4</v>
      </c>
      <c r="B5" s="3" t="s">
        <v>93</v>
      </c>
      <c r="C5" s="3" t="s">
        <v>6</v>
      </c>
      <c r="D5" s="3" t="s">
        <v>12</v>
      </c>
      <c r="E5" s="3" t="s">
        <v>5</v>
      </c>
      <c r="F5" s="3" t="s">
        <v>12</v>
      </c>
      <c r="G5" s="3" t="s">
        <v>102</v>
      </c>
      <c r="H5" s="4" t="s">
        <v>103</v>
      </c>
      <c r="I5" s="4" t="s">
        <v>13</v>
      </c>
      <c r="J5" s="12" t="s">
        <v>3</v>
      </c>
    </row>
    <row r="6" spans="1:10" s="8" customFormat="1" ht="22.5" customHeight="1">
      <c r="A6" s="3" t="s">
        <v>0</v>
      </c>
      <c r="B6" s="3" t="s">
        <v>2</v>
      </c>
      <c r="C6" s="3" t="s">
        <v>1</v>
      </c>
      <c r="D6" s="3" t="s">
        <v>79</v>
      </c>
      <c r="E6" s="3" t="s">
        <v>1</v>
      </c>
      <c r="F6" s="3" t="s">
        <v>80</v>
      </c>
      <c r="G6" s="3" t="s">
        <v>18</v>
      </c>
      <c r="H6" s="4" t="s">
        <v>19</v>
      </c>
      <c r="I6" s="4" t="s">
        <v>20</v>
      </c>
      <c r="J6" s="3" t="s">
        <v>97</v>
      </c>
    </row>
    <row r="7" spans="1:10" s="8" customFormat="1" ht="22.5" customHeight="1">
      <c r="A7" s="3"/>
      <c r="B7" s="3"/>
      <c r="C7" s="3"/>
      <c r="D7" s="3"/>
      <c r="E7" s="3"/>
      <c r="F7" s="3"/>
      <c r="G7" s="3"/>
      <c r="H7" s="4"/>
      <c r="I7" s="4"/>
      <c r="J7" s="6" t="s">
        <v>109</v>
      </c>
    </row>
    <row r="8" spans="1:10" s="8" customFormat="1" ht="22.5" customHeight="1">
      <c r="A8" s="25"/>
      <c r="B8" s="25"/>
      <c r="C8" s="25"/>
      <c r="D8" s="25"/>
      <c r="E8" s="25"/>
      <c r="F8" s="25"/>
      <c r="G8" s="25"/>
      <c r="H8" s="29"/>
      <c r="I8" s="29"/>
      <c r="J8" s="33" t="s">
        <v>99</v>
      </c>
    </row>
    <row r="9" spans="1:10" ht="22.5" customHeight="1">
      <c r="A9" s="12"/>
      <c r="B9" s="41" t="s">
        <v>140</v>
      </c>
      <c r="C9" s="12"/>
      <c r="D9" s="12"/>
      <c r="E9" s="12"/>
      <c r="F9" s="12"/>
      <c r="G9" s="12"/>
      <c r="H9" s="28"/>
      <c r="I9" s="28"/>
      <c r="J9" s="26"/>
    </row>
    <row r="10" spans="1:10" s="5" customFormat="1" ht="22.5" customHeight="1">
      <c r="A10" s="3">
        <v>1</v>
      </c>
      <c r="B10" s="17"/>
      <c r="C10" s="16"/>
      <c r="D10" s="22"/>
      <c r="E10" s="18"/>
      <c r="F10" s="45"/>
      <c r="G10" s="19"/>
      <c r="H10" s="47"/>
      <c r="I10" s="47"/>
      <c r="J10" s="6"/>
    </row>
    <row r="11" spans="1:10" s="5" customFormat="1" ht="22.5" customHeight="1">
      <c r="A11" s="3">
        <v>2</v>
      </c>
      <c r="B11" s="15"/>
      <c r="C11" s="16"/>
      <c r="D11" s="17"/>
      <c r="E11" s="22"/>
      <c r="F11" s="45"/>
      <c r="G11" s="23"/>
      <c r="H11" s="47"/>
      <c r="I11" s="47"/>
      <c r="J11" s="3"/>
    </row>
    <row r="12" spans="1:10" ht="22.5" customHeight="1">
      <c r="A12" s="3">
        <v>3</v>
      </c>
      <c r="B12" s="15"/>
      <c r="C12" s="16"/>
      <c r="D12" s="17"/>
      <c r="E12" s="18"/>
      <c r="F12" s="45"/>
      <c r="G12" s="19"/>
      <c r="H12" s="47"/>
      <c r="I12" s="47"/>
      <c r="J12" s="3"/>
    </row>
    <row r="13" spans="1:10" ht="21">
      <c r="A13" s="66">
        <v>4</v>
      </c>
      <c r="B13" s="67"/>
      <c r="C13" s="68"/>
      <c r="D13" s="67"/>
      <c r="E13" s="69"/>
      <c r="F13" s="77"/>
      <c r="G13" s="47"/>
      <c r="H13" s="47"/>
      <c r="I13" s="47"/>
      <c r="J13" s="6"/>
    </row>
    <row r="14" spans="1:10" ht="22.5" customHeight="1">
      <c r="A14" s="3"/>
      <c r="B14" s="17"/>
      <c r="C14" s="16"/>
      <c r="D14" s="52"/>
      <c r="E14" s="18"/>
      <c r="F14" s="77" t="s">
        <v>104</v>
      </c>
      <c r="G14" s="13"/>
      <c r="H14" s="4"/>
      <c r="I14" s="4"/>
      <c r="J14" s="6"/>
    </row>
    <row r="15" spans="1:10" ht="22.5" customHeight="1" thickBot="1">
      <c r="A15" s="3"/>
      <c r="B15" s="17"/>
      <c r="C15" s="16"/>
      <c r="D15" s="54"/>
      <c r="E15" s="22"/>
      <c r="F15" s="53" t="s">
        <v>63</v>
      </c>
      <c r="G15" s="44"/>
      <c r="H15" s="4"/>
      <c r="I15" s="4"/>
      <c r="J15" s="6"/>
    </row>
    <row r="16" spans="1:10" ht="22.5" customHeight="1" thickTop="1">
      <c r="A16" s="3"/>
      <c r="B16" s="98" t="s">
        <v>141</v>
      </c>
      <c r="C16" s="3"/>
      <c r="D16" s="3"/>
      <c r="E16" s="3"/>
      <c r="F16" s="3"/>
      <c r="G16" s="12"/>
      <c r="H16" s="4"/>
      <c r="I16" s="4"/>
      <c r="J16" s="6"/>
    </row>
    <row r="17" spans="1:10" ht="22.5" customHeight="1">
      <c r="A17" s="3">
        <v>1</v>
      </c>
      <c r="B17" s="17"/>
      <c r="C17" s="16"/>
      <c r="D17" s="22"/>
      <c r="E17" s="18"/>
      <c r="F17" s="45"/>
      <c r="G17" s="19"/>
      <c r="H17" s="47"/>
      <c r="I17" s="47"/>
      <c r="J17" s="6"/>
    </row>
    <row r="18" spans="1:10" ht="22.5" customHeight="1">
      <c r="A18" s="3">
        <v>2</v>
      </c>
      <c r="B18" s="15"/>
      <c r="C18" s="16"/>
      <c r="D18" s="17"/>
      <c r="E18" s="22"/>
      <c r="F18" s="45"/>
      <c r="G18" s="23"/>
      <c r="H18" s="47"/>
      <c r="I18" s="47"/>
      <c r="J18" s="6"/>
    </row>
    <row r="19" spans="1:10" ht="22.5" customHeight="1">
      <c r="A19" s="3">
        <v>3</v>
      </c>
      <c r="B19" s="15"/>
      <c r="C19" s="16"/>
      <c r="D19" s="17"/>
      <c r="E19" s="18"/>
      <c r="F19" s="46"/>
      <c r="G19" s="19"/>
      <c r="H19" s="47"/>
      <c r="I19" s="47"/>
      <c r="J19" s="6"/>
    </row>
    <row r="20" spans="1:10" ht="22.5" customHeight="1">
      <c r="A20" s="3">
        <v>4</v>
      </c>
      <c r="B20" s="17"/>
      <c r="C20" s="16"/>
      <c r="D20" s="17"/>
      <c r="E20" s="18"/>
      <c r="F20" s="46"/>
      <c r="G20" s="19"/>
      <c r="H20" s="47"/>
      <c r="I20" s="47"/>
      <c r="J20" s="6"/>
    </row>
    <row r="21" spans="1:10" ht="22.5" customHeight="1">
      <c r="A21" s="3"/>
      <c r="B21" s="17"/>
      <c r="C21" s="16"/>
      <c r="D21" s="52"/>
      <c r="E21" s="18"/>
      <c r="F21" s="77" t="s">
        <v>105</v>
      </c>
      <c r="G21" s="13"/>
      <c r="H21" s="4"/>
      <c r="I21" s="4"/>
      <c r="J21" s="6"/>
    </row>
    <row r="22" spans="1:10" ht="22.5" customHeight="1" thickBot="1">
      <c r="A22" s="3"/>
      <c r="B22" s="17"/>
      <c r="C22" s="16"/>
      <c r="D22" s="54"/>
      <c r="E22" s="22"/>
      <c r="F22" s="53" t="s">
        <v>66</v>
      </c>
      <c r="G22" s="44"/>
      <c r="H22" s="4"/>
      <c r="I22" s="4"/>
      <c r="J22" s="6"/>
    </row>
    <row r="23" spans="1:10" ht="22.5" customHeight="1" thickTop="1">
      <c r="A23" s="3"/>
      <c r="B23" s="42" t="s">
        <v>61</v>
      </c>
      <c r="C23" s="3"/>
      <c r="D23" s="3"/>
      <c r="E23" s="3"/>
      <c r="F23" s="3"/>
      <c r="G23" s="12"/>
      <c r="H23" s="4"/>
      <c r="I23" s="4"/>
      <c r="J23" s="6"/>
    </row>
    <row r="24" spans="1:10" ht="22.5" customHeight="1">
      <c r="A24" s="3">
        <v>1</v>
      </c>
      <c r="B24" s="17"/>
      <c r="C24" s="16"/>
      <c r="D24" s="22"/>
      <c r="E24" s="18"/>
      <c r="F24" s="45"/>
      <c r="G24" s="19"/>
      <c r="H24" s="47"/>
      <c r="I24" s="47"/>
      <c r="J24" s="6"/>
    </row>
    <row r="25" spans="1:10" ht="22.5" customHeight="1">
      <c r="A25" s="3">
        <v>2</v>
      </c>
      <c r="B25" s="15"/>
      <c r="C25" s="16"/>
      <c r="D25" s="17"/>
      <c r="E25" s="22"/>
      <c r="F25" s="45"/>
      <c r="G25" s="23"/>
      <c r="H25" s="47"/>
      <c r="I25" s="47"/>
      <c r="J25" s="6"/>
    </row>
    <row r="26" spans="1:10" ht="22.5" customHeight="1">
      <c r="A26" s="3">
        <v>3</v>
      </c>
      <c r="B26" s="15"/>
      <c r="C26" s="16"/>
      <c r="D26" s="17"/>
      <c r="E26" s="18"/>
      <c r="F26" s="46"/>
      <c r="G26" s="19"/>
      <c r="H26" s="47"/>
      <c r="I26" s="47"/>
      <c r="J26" s="6"/>
    </row>
    <row r="27" spans="1:10" ht="22.5" customHeight="1">
      <c r="A27" s="3">
        <v>4</v>
      </c>
      <c r="B27" s="17"/>
      <c r="C27" s="16"/>
      <c r="D27" s="17"/>
      <c r="E27" s="18"/>
      <c r="F27" s="46"/>
      <c r="G27" s="19"/>
      <c r="H27" s="47"/>
      <c r="I27" s="47"/>
      <c r="J27" s="6"/>
    </row>
    <row r="28" spans="1:10" ht="22.5" customHeight="1">
      <c r="A28" s="3"/>
      <c r="B28" s="17"/>
      <c r="C28" s="16"/>
      <c r="D28" s="52"/>
      <c r="E28" s="18"/>
      <c r="F28" s="77" t="s">
        <v>106</v>
      </c>
      <c r="G28" s="13"/>
      <c r="H28" s="4"/>
      <c r="I28" s="4"/>
      <c r="J28" s="6"/>
    </row>
    <row r="29" spans="1:10" ht="22.5" customHeight="1" thickBot="1">
      <c r="A29" s="3"/>
      <c r="B29" s="17"/>
      <c r="C29" s="16"/>
      <c r="D29" s="54"/>
      <c r="E29" s="22"/>
      <c r="F29" s="53" t="s">
        <v>68</v>
      </c>
      <c r="G29" s="44"/>
      <c r="H29" s="4"/>
      <c r="I29" s="4"/>
      <c r="J29" s="6"/>
    </row>
    <row r="30" spans="1:10" ht="22.5" customHeight="1" thickTop="1">
      <c r="A30" s="3"/>
      <c r="B30" s="42" t="s">
        <v>62</v>
      </c>
      <c r="C30" s="3"/>
      <c r="D30" s="3"/>
      <c r="E30" s="3"/>
      <c r="F30" s="3"/>
      <c r="G30" s="12"/>
      <c r="H30" s="4"/>
      <c r="I30" s="4"/>
      <c r="J30" s="6"/>
    </row>
    <row r="31" spans="1:10" ht="22.5" customHeight="1">
      <c r="A31" s="3">
        <v>1</v>
      </c>
      <c r="B31" s="17"/>
      <c r="C31" s="16"/>
      <c r="D31" s="17"/>
      <c r="E31" s="18"/>
      <c r="F31" s="45"/>
      <c r="G31" s="19"/>
      <c r="H31" s="47"/>
      <c r="I31" s="47"/>
      <c r="J31" s="6"/>
    </row>
    <row r="32" spans="1:10" ht="22.5" customHeight="1">
      <c r="A32" s="3">
        <v>2</v>
      </c>
      <c r="B32" s="17"/>
      <c r="C32" s="16"/>
      <c r="D32" s="17"/>
      <c r="E32" s="18"/>
      <c r="F32" s="46"/>
      <c r="G32" s="19"/>
      <c r="H32" s="47"/>
      <c r="I32" s="47"/>
      <c r="J32" s="6"/>
    </row>
    <row r="33" spans="1:10" ht="22.5" customHeight="1">
      <c r="A33" s="3"/>
      <c r="B33" s="17"/>
      <c r="C33" s="16"/>
      <c r="D33" s="52"/>
      <c r="E33" s="18"/>
      <c r="F33" s="77" t="s">
        <v>107</v>
      </c>
      <c r="G33" s="13"/>
      <c r="H33" s="4"/>
      <c r="I33" s="4"/>
      <c r="J33" s="6"/>
    </row>
    <row r="34" spans="1:10" ht="22.5" customHeight="1" thickBot="1">
      <c r="A34" s="3"/>
      <c r="B34" s="17"/>
      <c r="C34" s="16"/>
      <c r="D34" s="54"/>
      <c r="E34" s="22"/>
      <c r="F34" s="53" t="s">
        <v>71</v>
      </c>
      <c r="G34" s="44"/>
      <c r="H34" s="4"/>
      <c r="I34" s="4"/>
      <c r="J34" s="6"/>
    </row>
    <row r="35" spans="1:10" ht="22.5" customHeight="1" thickTop="1">
      <c r="A35" s="55"/>
      <c r="B35" s="56" t="s">
        <v>70</v>
      </c>
      <c r="C35" s="55"/>
      <c r="D35" s="55"/>
      <c r="E35" s="55"/>
      <c r="F35" s="55"/>
      <c r="G35" s="57"/>
      <c r="H35" s="58"/>
      <c r="I35" s="58"/>
      <c r="J35" s="6"/>
    </row>
    <row r="36" spans="1:10" ht="22.5" customHeight="1">
      <c r="A36" s="3"/>
      <c r="B36" s="17"/>
      <c r="C36" s="16"/>
      <c r="D36" s="52"/>
      <c r="E36" s="52"/>
      <c r="F36" s="53" t="s">
        <v>108</v>
      </c>
      <c r="G36" s="13"/>
      <c r="H36" s="4"/>
      <c r="I36" s="4"/>
      <c r="J36" s="6"/>
    </row>
    <row r="37" spans="1:10" ht="22.5" customHeight="1" thickBot="1">
      <c r="A37" s="3"/>
      <c r="B37" s="17"/>
      <c r="C37" s="16"/>
      <c r="D37" s="54"/>
      <c r="E37" s="22"/>
      <c r="F37" s="53" t="s">
        <v>100</v>
      </c>
      <c r="G37" s="44"/>
      <c r="H37" s="4"/>
      <c r="I37" s="4"/>
      <c r="J37" s="6"/>
    </row>
    <row r="38" spans="5:10" ht="22.5" customHeight="1" thickTop="1">
      <c r="E38" s="8"/>
      <c r="F38" s="8"/>
      <c r="G38" s="24"/>
      <c r="J38" s="24"/>
    </row>
    <row r="39" spans="5:10" ht="22.5" customHeight="1">
      <c r="E39" s="8"/>
      <c r="F39" s="8"/>
      <c r="G39" s="151" t="s">
        <v>41</v>
      </c>
      <c r="H39" s="151"/>
      <c r="I39" s="151"/>
      <c r="J39" s="151"/>
    </row>
    <row r="40" spans="5:10" ht="22.5" customHeight="1">
      <c r="E40" s="8"/>
      <c r="F40" s="8"/>
      <c r="G40" s="151" t="s">
        <v>42</v>
      </c>
      <c r="H40" s="151"/>
      <c r="I40" s="151"/>
      <c r="J40" s="151"/>
    </row>
    <row r="41" spans="5:10" ht="22.5" customHeight="1">
      <c r="E41" s="8"/>
      <c r="F41" s="8"/>
      <c r="G41" s="152" t="s">
        <v>9</v>
      </c>
      <c r="H41" s="152"/>
      <c r="I41" s="152"/>
      <c r="J41" s="152"/>
    </row>
    <row r="42" spans="5:10" ht="22.5" customHeight="1">
      <c r="E42" s="8"/>
      <c r="F42" s="8"/>
      <c r="G42" s="24"/>
      <c r="J42" s="24"/>
    </row>
    <row r="43" ht="22.5" customHeight="1">
      <c r="J43" s="24"/>
    </row>
    <row r="44" ht="22.5" customHeight="1">
      <c r="J44" s="24"/>
    </row>
    <row r="45" ht="22.5" customHeight="1">
      <c r="J45" s="24"/>
    </row>
    <row r="46" ht="22.5" customHeight="1">
      <c r="J46" s="24"/>
    </row>
    <row r="47" ht="22.5" customHeight="1">
      <c r="J47" s="24"/>
    </row>
    <row r="48" ht="22.5" customHeight="1">
      <c r="J48" s="24"/>
    </row>
  </sheetData>
  <sheetProtection/>
  <mergeCells count="7">
    <mergeCell ref="G39:J39"/>
    <mergeCell ref="G40:J40"/>
    <mergeCell ref="G41:J41"/>
    <mergeCell ref="A1:J1"/>
    <mergeCell ref="A2:J2"/>
    <mergeCell ref="A3:J3"/>
    <mergeCell ref="A4:I4"/>
  </mergeCells>
  <printOptions horizontalCentered="1"/>
  <pageMargins left="0.1968503937007874" right="0.1968503937007874" top="0.7874015748031497" bottom="0.1968503937007874" header="0.5118110236220472" footer="0.5118110236220472"/>
  <pageSetup horizontalDpi="600" verticalDpi="600" orientation="portrait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7"/>
  <sheetViews>
    <sheetView tabSelected="1" view="pageBreakPreview" zoomScale="75" zoomScaleSheetLayoutView="75" zoomScalePageLayoutView="0" workbookViewId="0" topLeftCell="A31">
      <selection activeCell="A2" sqref="A2:S2"/>
    </sheetView>
  </sheetViews>
  <sheetFormatPr defaultColWidth="9.140625" defaultRowHeight="22.5" customHeight="1"/>
  <cols>
    <col min="1" max="1" width="5.7109375" style="8" customWidth="1"/>
    <col min="2" max="2" width="25.7109375" style="2" customWidth="1"/>
    <col min="3" max="3" width="7.7109375" style="2" customWidth="1"/>
    <col min="4" max="4" width="22.57421875" style="2" customWidth="1"/>
    <col min="5" max="6" width="15.7109375" style="2" customWidth="1"/>
    <col min="7" max="7" width="10.8515625" style="8" bestFit="1" customWidth="1"/>
    <col min="8" max="8" width="15.421875" style="9" bestFit="1" customWidth="1"/>
    <col min="9" max="9" width="9.7109375" style="9" bestFit="1" customWidth="1"/>
    <col min="10" max="10" width="8.7109375" style="10" bestFit="1" customWidth="1"/>
    <col min="11" max="11" width="13.7109375" style="9" bestFit="1" customWidth="1"/>
    <col min="12" max="12" width="11.7109375" style="9" customWidth="1"/>
    <col min="13" max="13" width="9.8515625" style="9" bestFit="1" customWidth="1"/>
    <col min="14" max="14" width="11.57421875" style="8" bestFit="1" customWidth="1"/>
    <col min="15" max="15" width="11.28125" style="10" bestFit="1" customWidth="1"/>
    <col min="16" max="16" width="12.00390625" style="9" bestFit="1" customWidth="1"/>
    <col min="17" max="17" width="10.57421875" style="10" bestFit="1" customWidth="1"/>
    <col min="18" max="18" width="10.421875" style="8" bestFit="1" customWidth="1"/>
    <col min="19" max="19" width="14.7109375" style="8" customWidth="1"/>
    <col min="20" max="16384" width="9.140625" style="2" customWidth="1"/>
  </cols>
  <sheetData>
    <row r="1" spans="1:19" ht="22.5" customHeight="1">
      <c r="A1" s="153" t="s">
        <v>144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</row>
    <row r="2" spans="1:19" ht="22.5" customHeight="1">
      <c r="A2" s="153" t="s">
        <v>43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</row>
    <row r="3" spans="1:19" ht="22.5" customHeight="1">
      <c r="A3" s="154"/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</row>
    <row r="4" spans="1:19" ht="22.5" customHeight="1">
      <c r="A4" s="28"/>
      <c r="B4" s="4"/>
      <c r="C4" s="4"/>
      <c r="D4" s="4"/>
      <c r="E4" s="4"/>
      <c r="F4" s="4"/>
      <c r="G4" s="43" t="s">
        <v>47</v>
      </c>
      <c r="H4" s="43" t="s">
        <v>48</v>
      </c>
      <c r="I4" s="43" t="s">
        <v>49</v>
      </c>
      <c r="J4" s="43" t="s">
        <v>50</v>
      </c>
      <c r="K4" s="43" t="s">
        <v>51</v>
      </c>
      <c r="L4" s="43" t="s">
        <v>52</v>
      </c>
      <c r="M4" s="43" t="s">
        <v>53</v>
      </c>
      <c r="N4" s="48" t="s">
        <v>54</v>
      </c>
      <c r="O4" s="48" t="s">
        <v>55</v>
      </c>
      <c r="P4" s="43" t="s">
        <v>56</v>
      </c>
      <c r="Q4" s="43" t="s">
        <v>84</v>
      </c>
      <c r="R4" s="43" t="s">
        <v>85</v>
      </c>
      <c r="S4" s="4"/>
    </row>
    <row r="5" spans="1:19" s="8" customFormat="1" ht="22.5" customHeight="1">
      <c r="A5" s="3" t="s">
        <v>4</v>
      </c>
      <c r="B5" s="3" t="s">
        <v>11</v>
      </c>
      <c r="C5" s="3" t="s">
        <v>6</v>
      </c>
      <c r="D5" s="3" t="s">
        <v>12</v>
      </c>
      <c r="E5" s="3" t="s">
        <v>5</v>
      </c>
      <c r="F5" s="3" t="s">
        <v>12</v>
      </c>
      <c r="G5" s="3" t="s">
        <v>102</v>
      </c>
      <c r="H5" s="4" t="s">
        <v>103</v>
      </c>
      <c r="I5" s="4" t="s">
        <v>13</v>
      </c>
      <c r="J5" s="7" t="s">
        <v>38</v>
      </c>
      <c r="K5" s="4" t="s">
        <v>10</v>
      </c>
      <c r="L5" s="4" t="s">
        <v>10</v>
      </c>
      <c r="M5" s="4" t="s">
        <v>10</v>
      </c>
      <c r="N5" s="3" t="s">
        <v>14</v>
      </c>
      <c r="O5" s="7" t="s">
        <v>8</v>
      </c>
      <c r="P5" s="4" t="s">
        <v>102</v>
      </c>
      <c r="Q5" s="7" t="s">
        <v>15</v>
      </c>
      <c r="R5" s="3" t="s">
        <v>16</v>
      </c>
      <c r="S5" s="3" t="s">
        <v>3</v>
      </c>
    </row>
    <row r="6" spans="1:19" s="8" customFormat="1" ht="22.5" customHeight="1">
      <c r="A6" s="3" t="s">
        <v>0</v>
      </c>
      <c r="B6" s="3" t="s">
        <v>2</v>
      </c>
      <c r="C6" s="3" t="s">
        <v>1</v>
      </c>
      <c r="D6" s="3" t="s">
        <v>79</v>
      </c>
      <c r="E6" s="3" t="s">
        <v>1</v>
      </c>
      <c r="F6" s="3" t="s">
        <v>80</v>
      </c>
      <c r="G6" s="3" t="s">
        <v>18</v>
      </c>
      <c r="H6" s="4" t="s">
        <v>19</v>
      </c>
      <c r="I6" s="4" t="s">
        <v>20</v>
      </c>
      <c r="J6" s="7" t="s">
        <v>39</v>
      </c>
      <c r="K6" s="21" t="s">
        <v>21</v>
      </c>
      <c r="L6" s="21" t="s">
        <v>21</v>
      </c>
      <c r="M6" s="4" t="s">
        <v>37</v>
      </c>
      <c r="N6" s="3" t="s">
        <v>22</v>
      </c>
      <c r="O6" s="7" t="s">
        <v>32</v>
      </c>
      <c r="P6" s="4" t="s">
        <v>40</v>
      </c>
      <c r="Q6" s="7" t="s">
        <v>23</v>
      </c>
      <c r="R6" s="3" t="s">
        <v>23</v>
      </c>
      <c r="S6" s="3"/>
    </row>
    <row r="7" spans="1:19" s="8" customFormat="1" ht="22.5" customHeight="1">
      <c r="A7" s="25"/>
      <c r="B7" s="25"/>
      <c r="C7" s="25"/>
      <c r="D7" s="25"/>
      <c r="E7" s="25"/>
      <c r="F7" s="25"/>
      <c r="G7" s="25"/>
      <c r="H7" s="29"/>
      <c r="I7" s="29"/>
      <c r="J7" s="30"/>
      <c r="K7" s="31" t="s">
        <v>44</v>
      </c>
      <c r="L7" s="31" t="s">
        <v>45</v>
      </c>
      <c r="M7" s="29"/>
      <c r="N7" s="35" t="s">
        <v>34</v>
      </c>
      <c r="O7" s="30" t="s">
        <v>35</v>
      </c>
      <c r="P7" s="32" t="s">
        <v>36</v>
      </c>
      <c r="Q7" s="30"/>
      <c r="R7" s="25"/>
      <c r="S7" s="33"/>
    </row>
    <row r="8" spans="1:19" s="8" customFormat="1" ht="22.5" customHeight="1">
      <c r="A8" s="12"/>
      <c r="B8" s="41" t="s">
        <v>140</v>
      </c>
      <c r="C8" s="12"/>
      <c r="D8" s="12"/>
      <c r="E8" s="12"/>
      <c r="F8" s="12"/>
      <c r="G8" s="12"/>
      <c r="H8" s="28"/>
      <c r="I8" s="28"/>
      <c r="J8" s="14"/>
      <c r="K8" s="40"/>
      <c r="L8" s="40"/>
      <c r="M8" s="28"/>
      <c r="N8" s="49"/>
      <c r="O8" s="51"/>
      <c r="P8" s="11"/>
      <c r="Q8" s="14"/>
      <c r="R8" s="12"/>
      <c r="S8" s="26"/>
    </row>
    <row r="9" spans="1:19" ht="22.5" customHeight="1">
      <c r="A9" s="3"/>
      <c r="B9" s="17"/>
      <c r="C9" s="16"/>
      <c r="D9" s="22"/>
      <c r="E9" s="18"/>
      <c r="F9" s="45"/>
      <c r="G9" s="19"/>
      <c r="H9" s="47"/>
      <c r="I9" s="47"/>
      <c r="J9" s="20"/>
      <c r="K9" s="34"/>
      <c r="L9" s="4"/>
      <c r="M9" s="4"/>
      <c r="N9" s="34"/>
      <c r="O9" s="34"/>
      <c r="P9" s="4"/>
      <c r="Q9" s="20"/>
      <c r="R9" s="19"/>
      <c r="S9" s="45"/>
    </row>
    <row r="10" spans="1:19" s="5" customFormat="1" ht="22.5" customHeight="1">
      <c r="A10" s="3"/>
      <c r="B10" s="15"/>
      <c r="C10" s="16"/>
      <c r="D10" s="17"/>
      <c r="E10" s="18"/>
      <c r="F10" s="45"/>
      <c r="G10" s="19"/>
      <c r="H10" s="47"/>
      <c r="I10" s="47"/>
      <c r="J10" s="20"/>
      <c r="K10" s="34"/>
      <c r="L10" s="4"/>
      <c r="M10" s="4"/>
      <c r="N10" s="34"/>
      <c r="O10" s="34"/>
      <c r="P10" s="4"/>
      <c r="Q10" s="7"/>
      <c r="R10" s="19"/>
      <c r="S10" s="45"/>
    </row>
    <row r="11" spans="1:19" s="74" customFormat="1" ht="21">
      <c r="A11" s="66"/>
      <c r="B11" s="67"/>
      <c r="C11" s="68"/>
      <c r="D11" s="67"/>
      <c r="E11" s="69"/>
      <c r="F11" s="77"/>
      <c r="G11" s="47"/>
      <c r="H11" s="47"/>
      <c r="I11" s="47"/>
      <c r="J11" s="71"/>
      <c r="K11" s="72"/>
      <c r="L11" s="73"/>
      <c r="M11" s="73"/>
      <c r="N11" s="72"/>
      <c r="O11" s="72"/>
      <c r="P11" s="73"/>
      <c r="Q11" s="76"/>
      <c r="R11" s="47"/>
      <c r="S11" s="70"/>
    </row>
    <row r="12" spans="1:19" s="5" customFormat="1" ht="22.5" customHeight="1">
      <c r="A12" s="3"/>
      <c r="B12" s="17"/>
      <c r="C12" s="16"/>
      <c r="D12" s="52"/>
      <c r="E12" s="18"/>
      <c r="F12" s="77" t="s">
        <v>104</v>
      </c>
      <c r="G12" s="13"/>
      <c r="H12" s="4"/>
      <c r="I12" s="4"/>
      <c r="J12" s="7"/>
      <c r="K12" s="34"/>
      <c r="L12" s="156" t="s">
        <v>64</v>
      </c>
      <c r="M12" s="157"/>
      <c r="N12" s="158"/>
      <c r="O12" s="51"/>
      <c r="P12" s="4"/>
      <c r="Q12" s="7"/>
      <c r="R12" s="19"/>
      <c r="S12" s="6"/>
    </row>
    <row r="13" spans="1:19" s="5" customFormat="1" ht="22.5" customHeight="1" thickBot="1">
      <c r="A13" s="3"/>
      <c r="B13" s="17"/>
      <c r="C13" s="16"/>
      <c r="D13" s="54"/>
      <c r="E13" s="22"/>
      <c r="F13" s="53" t="s">
        <v>63</v>
      </c>
      <c r="G13" s="44"/>
      <c r="H13" s="4"/>
      <c r="I13" s="4"/>
      <c r="J13" s="7"/>
      <c r="K13" s="156" t="s">
        <v>65</v>
      </c>
      <c r="L13" s="157"/>
      <c r="M13" s="157"/>
      <c r="N13" s="158"/>
      <c r="O13" s="50"/>
      <c r="P13" s="39"/>
      <c r="Q13" s="7"/>
      <c r="R13" s="19"/>
      <c r="S13" s="6"/>
    </row>
    <row r="14" spans="1:19" s="8" customFormat="1" ht="22.5" customHeight="1" thickTop="1">
      <c r="A14" s="3"/>
      <c r="B14" s="98" t="s">
        <v>141</v>
      </c>
      <c r="C14" s="3"/>
      <c r="D14" s="3"/>
      <c r="E14" s="3"/>
      <c r="F14" s="3"/>
      <c r="G14" s="12"/>
      <c r="H14" s="4"/>
      <c r="I14" s="4"/>
      <c r="J14" s="7"/>
      <c r="K14" s="21"/>
      <c r="L14" s="21"/>
      <c r="M14" s="4"/>
      <c r="N14" s="48"/>
      <c r="O14" s="51"/>
      <c r="P14" s="39"/>
      <c r="Q14" s="7"/>
      <c r="R14" s="3"/>
      <c r="S14" s="6"/>
    </row>
    <row r="15" spans="1:19" ht="22.5" customHeight="1">
      <c r="A15" s="3"/>
      <c r="B15" s="17"/>
      <c r="C15" s="16"/>
      <c r="D15" s="22"/>
      <c r="E15" s="18"/>
      <c r="F15" s="45"/>
      <c r="G15" s="19"/>
      <c r="H15" s="47"/>
      <c r="I15" s="47"/>
      <c r="J15" s="20"/>
      <c r="K15" s="34"/>
      <c r="L15" s="4"/>
      <c r="M15" s="4"/>
      <c r="N15" s="34"/>
      <c r="O15" s="34"/>
      <c r="P15" s="4"/>
      <c r="Q15" s="20"/>
      <c r="R15" s="19"/>
      <c r="S15" s="45"/>
    </row>
    <row r="16" spans="1:19" s="5" customFormat="1" ht="22.5" customHeight="1">
      <c r="A16" s="3"/>
      <c r="B16" s="15"/>
      <c r="C16" s="16"/>
      <c r="D16" s="17"/>
      <c r="E16" s="22"/>
      <c r="F16" s="45"/>
      <c r="G16" s="23"/>
      <c r="H16" s="47"/>
      <c r="I16" s="47"/>
      <c r="J16" s="20"/>
      <c r="K16" s="34"/>
      <c r="L16" s="4"/>
      <c r="M16" s="4"/>
      <c r="N16" s="34"/>
      <c r="O16" s="34"/>
      <c r="P16" s="4"/>
      <c r="Q16" s="7"/>
      <c r="R16" s="19"/>
      <c r="S16" s="45"/>
    </row>
    <row r="17" spans="1:19" ht="22.5" customHeight="1">
      <c r="A17" s="3"/>
      <c r="B17" s="17"/>
      <c r="C17" s="16"/>
      <c r="D17" s="17"/>
      <c r="E17" s="18"/>
      <c r="F17" s="46"/>
      <c r="G17" s="19"/>
      <c r="H17" s="47"/>
      <c r="I17" s="47"/>
      <c r="J17" s="20"/>
      <c r="K17" s="34"/>
      <c r="L17" s="4"/>
      <c r="M17" s="4"/>
      <c r="N17" s="34"/>
      <c r="O17" s="34"/>
      <c r="P17" s="4"/>
      <c r="Q17" s="7"/>
      <c r="R17" s="19"/>
      <c r="S17" s="46"/>
    </row>
    <row r="18" spans="1:19" s="5" customFormat="1" ht="22.5" customHeight="1">
      <c r="A18" s="3"/>
      <c r="B18" s="17"/>
      <c r="C18" s="16"/>
      <c r="D18" s="52"/>
      <c r="E18" s="18"/>
      <c r="F18" s="77" t="s">
        <v>105</v>
      </c>
      <c r="G18" s="13"/>
      <c r="H18" s="4"/>
      <c r="I18" s="4"/>
      <c r="J18" s="7"/>
      <c r="K18" s="34"/>
      <c r="L18" s="156" t="s">
        <v>67</v>
      </c>
      <c r="M18" s="157"/>
      <c r="N18" s="158"/>
      <c r="O18" s="51"/>
      <c r="P18" s="4"/>
      <c r="Q18" s="7"/>
      <c r="R18" s="19"/>
      <c r="S18" s="6"/>
    </row>
    <row r="19" spans="1:19" s="5" customFormat="1" ht="22.5" customHeight="1" thickBot="1">
      <c r="A19" s="3"/>
      <c r="B19" s="17"/>
      <c r="C19" s="16"/>
      <c r="D19" s="54"/>
      <c r="E19" s="22"/>
      <c r="F19" s="53" t="s">
        <v>66</v>
      </c>
      <c r="G19" s="44"/>
      <c r="H19" s="4"/>
      <c r="I19" s="4"/>
      <c r="J19" s="7"/>
      <c r="K19" s="156" t="s">
        <v>75</v>
      </c>
      <c r="L19" s="157"/>
      <c r="M19" s="157"/>
      <c r="N19" s="158"/>
      <c r="O19" s="50"/>
      <c r="P19" s="39"/>
      <c r="Q19" s="7"/>
      <c r="R19" s="19"/>
      <c r="S19" s="6"/>
    </row>
    <row r="20" spans="1:19" s="8" customFormat="1" ht="22.5" customHeight="1" thickTop="1">
      <c r="A20" s="3"/>
      <c r="B20" s="42" t="s">
        <v>61</v>
      </c>
      <c r="C20" s="3"/>
      <c r="D20" s="3"/>
      <c r="E20" s="3"/>
      <c r="F20" s="3"/>
      <c r="G20" s="12"/>
      <c r="H20" s="4"/>
      <c r="I20" s="4"/>
      <c r="J20" s="7"/>
      <c r="K20" s="21"/>
      <c r="L20" s="21"/>
      <c r="M20" s="4"/>
      <c r="N20" s="48"/>
      <c r="O20" s="51"/>
      <c r="P20" s="39"/>
      <c r="Q20" s="7"/>
      <c r="R20" s="3"/>
      <c r="S20" s="6"/>
    </row>
    <row r="21" spans="1:19" ht="22.5" customHeight="1">
      <c r="A21" s="3"/>
      <c r="B21" s="17"/>
      <c r="C21" s="16"/>
      <c r="D21" s="22"/>
      <c r="E21" s="18"/>
      <c r="F21" s="45"/>
      <c r="G21" s="19"/>
      <c r="H21" s="47"/>
      <c r="I21" s="47"/>
      <c r="J21" s="20"/>
      <c r="K21" s="34"/>
      <c r="L21" s="4"/>
      <c r="M21" s="4"/>
      <c r="N21" s="34"/>
      <c r="O21" s="34"/>
      <c r="P21" s="4"/>
      <c r="Q21" s="20"/>
      <c r="R21" s="19"/>
      <c r="S21" s="45"/>
    </row>
    <row r="22" spans="1:19" s="5" customFormat="1" ht="22.5" customHeight="1">
      <c r="A22" s="3"/>
      <c r="B22" s="15"/>
      <c r="C22" s="16"/>
      <c r="D22" s="17"/>
      <c r="E22" s="22"/>
      <c r="F22" s="45"/>
      <c r="G22" s="23"/>
      <c r="H22" s="47"/>
      <c r="I22" s="47"/>
      <c r="J22" s="20"/>
      <c r="K22" s="34"/>
      <c r="L22" s="4"/>
      <c r="M22" s="4"/>
      <c r="N22" s="34"/>
      <c r="O22" s="34"/>
      <c r="P22" s="4"/>
      <c r="Q22" s="7"/>
      <c r="R22" s="19"/>
      <c r="S22" s="45"/>
    </row>
    <row r="23" spans="1:19" ht="22.5" customHeight="1">
      <c r="A23" s="3"/>
      <c r="B23" s="17"/>
      <c r="C23" s="16"/>
      <c r="D23" s="17"/>
      <c r="E23" s="18"/>
      <c r="F23" s="46"/>
      <c r="G23" s="19"/>
      <c r="H23" s="47"/>
      <c r="I23" s="47"/>
      <c r="J23" s="20"/>
      <c r="K23" s="34"/>
      <c r="L23" s="4"/>
      <c r="M23" s="4"/>
      <c r="N23" s="34"/>
      <c r="O23" s="34"/>
      <c r="P23" s="4"/>
      <c r="Q23" s="7"/>
      <c r="R23" s="19"/>
      <c r="S23" s="46"/>
    </row>
    <row r="24" spans="1:19" s="5" customFormat="1" ht="22.5" customHeight="1">
      <c r="A24" s="3"/>
      <c r="B24" s="17"/>
      <c r="C24" s="16"/>
      <c r="D24" s="52"/>
      <c r="E24" s="18"/>
      <c r="F24" s="77" t="s">
        <v>106</v>
      </c>
      <c r="G24" s="13"/>
      <c r="H24" s="4"/>
      <c r="I24" s="4"/>
      <c r="J24" s="7"/>
      <c r="K24" s="34"/>
      <c r="L24" s="156" t="s">
        <v>69</v>
      </c>
      <c r="M24" s="157"/>
      <c r="N24" s="158"/>
      <c r="O24" s="51"/>
      <c r="P24" s="4"/>
      <c r="Q24" s="7"/>
      <c r="R24" s="19"/>
      <c r="S24" s="6"/>
    </row>
    <row r="25" spans="1:19" s="5" customFormat="1" ht="22.5" customHeight="1" thickBot="1">
      <c r="A25" s="3"/>
      <c r="B25" s="17"/>
      <c r="C25" s="16"/>
      <c r="D25" s="54"/>
      <c r="E25" s="22"/>
      <c r="F25" s="53" t="s">
        <v>68</v>
      </c>
      <c r="G25" s="44"/>
      <c r="H25" s="4"/>
      <c r="I25" s="4"/>
      <c r="J25" s="7"/>
      <c r="K25" s="156" t="s">
        <v>76</v>
      </c>
      <c r="L25" s="157"/>
      <c r="M25" s="157"/>
      <c r="N25" s="158"/>
      <c r="O25" s="50"/>
      <c r="P25" s="39"/>
      <c r="Q25" s="7"/>
      <c r="R25" s="19"/>
      <c r="S25" s="6"/>
    </row>
    <row r="26" spans="1:19" s="8" customFormat="1" ht="22.5" customHeight="1" thickTop="1">
      <c r="A26" s="3"/>
      <c r="B26" s="42" t="s">
        <v>62</v>
      </c>
      <c r="C26" s="3"/>
      <c r="D26" s="3"/>
      <c r="E26" s="3"/>
      <c r="F26" s="3"/>
      <c r="G26" s="12"/>
      <c r="H26" s="4"/>
      <c r="I26" s="4"/>
      <c r="J26" s="7"/>
      <c r="K26" s="21"/>
      <c r="L26" s="21"/>
      <c r="M26" s="4"/>
      <c r="N26" s="48"/>
      <c r="O26" s="51"/>
      <c r="P26" s="39"/>
      <c r="Q26" s="7"/>
      <c r="R26" s="3"/>
      <c r="S26" s="6"/>
    </row>
    <row r="27" spans="1:19" ht="22.5" customHeight="1">
      <c r="A27" s="3"/>
      <c r="B27" s="17"/>
      <c r="C27" s="16"/>
      <c r="D27" s="17"/>
      <c r="E27" s="18"/>
      <c r="F27" s="45"/>
      <c r="G27" s="19"/>
      <c r="H27" s="47"/>
      <c r="I27" s="47"/>
      <c r="J27" s="20"/>
      <c r="K27" s="34"/>
      <c r="L27" s="4"/>
      <c r="M27" s="4"/>
      <c r="N27" s="34"/>
      <c r="O27" s="34"/>
      <c r="P27" s="4"/>
      <c r="Q27" s="20"/>
      <c r="R27" s="19"/>
      <c r="S27" s="45"/>
    </row>
    <row r="28" spans="1:19" ht="22.5" customHeight="1">
      <c r="A28" s="3"/>
      <c r="B28" s="17"/>
      <c r="C28" s="16"/>
      <c r="D28" s="17"/>
      <c r="E28" s="18"/>
      <c r="F28" s="46"/>
      <c r="G28" s="19"/>
      <c r="H28" s="47"/>
      <c r="I28" s="47"/>
      <c r="J28" s="20"/>
      <c r="K28" s="34"/>
      <c r="L28" s="4"/>
      <c r="M28" s="4"/>
      <c r="N28" s="34"/>
      <c r="O28" s="34"/>
      <c r="P28" s="4"/>
      <c r="Q28" s="7"/>
      <c r="R28" s="19"/>
      <c r="S28" s="46"/>
    </row>
    <row r="29" spans="1:19" s="5" customFormat="1" ht="22.5" customHeight="1">
      <c r="A29" s="3"/>
      <c r="B29" s="17"/>
      <c r="C29" s="16"/>
      <c r="D29" s="52"/>
      <c r="E29" s="18"/>
      <c r="F29" s="77" t="s">
        <v>107</v>
      </c>
      <c r="G29" s="13"/>
      <c r="H29" s="4"/>
      <c r="I29" s="4"/>
      <c r="J29" s="7"/>
      <c r="K29" s="34"/>
      <c r="L29" s="156" t="s">
        <v>72</v>
      </c>
      <c r="M29" s="157"/>
      <c r="N29" s="158"/>
      <c r="O29" s="51"/>
      <c r="P29" s="4"/>
      <c r="Q29" s="7"/>
      <c r="R29" s="19"/>
      <c r="S29" s="6"/>
    </row>
    <row r="30" spans="1:19" s="5" customFormat="1" ht="22.5" customHeight="1" thickBot="1">
      <c r="A30" s="3"/>
      <c r="B30" s="17"/>
      <c r="C30" s="16"/>
      <c r="D30" s="54"/>
      <c r="E30" s="22"/>
      <c r="F30" s="53" t="s">
        <v>71</v>
      </c>
      <c r="G30" s="44"/>
      <c r="H30" s="4"/>
      <c r="I30" s="4"/>
      <c r="J30" s="7"/>
      <c r="K30" s="156" t="s">
        <v>77</v>
      </c>
      <c r="L30" s="157"/>
      <c r="M30" s="157"/>
      <c r="N30" s="158"/>
      <c r="O30" s="50"/>
      <c r="P30" s="39"/>
      <c r="Q30" s="7"/>
      <c r="R30" s="19"/>
      <c r="S30" s="6"/>
    </row>
    <row r="31" spans="1:19" s="65" customFormat="1" ht="22.5" customHeight="1" thickTop="1">
      <c r="A31" s="55"/>
      <c r="B31" s="150" t="s">
        <v>70</v>
      </c>
      <c r="C31" s="55"/>
      <c r="D31" s="55"/>
      <c r="E31" s="55"/>
      <c r="F31" s="55"/>
      <c r="G31" s="57"/>
      <c r="H31" s="58"/>
      <c r="I31" s="58"/>
      <c r="J31" s="59"/>
      <c r="K31" s="60"/>
      <c r="L31" s="60"/>
      <c r="M31" s="58"/>
      <c r="N31" s="61"/>
      <c r="O31" s="62"/>
      <c r="P31" s="63"/>
      <c r="Q31" s="59"/>
      <c r="R31" s="55"/>
      <c r="S31" s="64"/>
    </row>
    <row r="32" spans="1:19" s="5" customFormat="1" ht="22.5" customHeight="1">
      <c r="A32" s="3"/>
      <c r="B32" s="17"/>
      <c r="C32" s="16"/>
      <c r="D32" s="52"/>
      <c r="E32" s="156" t="s">
        <v>142</v>
      </c>
      <c r="F32" s="158"/>
      <c r="G32" s="13"/>
      <c r="H32" s="4"/>
      <c r="I32" s="4"/>
      <c r="J32" s="7"/>
      <c r="K32" s="156" t="s">
        <v>74</v>
      </c>
      <c r="L32" s="157"/>
      <c r="M32" s="157"/>
      <c r="N32" s="158"/>
      <c r="O32" s="51"/>
      <c r="P32" s="4"/>
      <c r="Q32" s="7"/>
      <c r="R32" s="19"/>
      <c r="S32" s="6"/>
    </row>
    <row r="33" spans="1:19" s="5" customFormat="1" ht="22.5" customHeight="1" thickBot="1">
      <c r="A33" s="3"/>
      <c r="B33" s="17"/>
      <c r="C33" s="16"/>
      <c r="D33" s="54"/>
      <c r="E33" s="22"/>
      <c r="F33" s="53" t="s">
        <v>73</v>
      </c>
      <c r="G33" s="44"/>
      <c r="H33" s="4"/>
      <c r="I33" s="4"/>
      <c r="J33" s="7"/>
      <c r="K33" s="156" t="s">
        <v>78</v>
      </c>
      <c r="L33" s="157"/>
      <c r="M33" s="157"/>
      <c r="N33" s="158"/>
      <c r="O33" s="50"/>
      <c r="P33" s="39"/>
      <c r="Q33" s="7"/>
      <c r="R33" s="19"/>
      <c r="S33" s="6"/>
    </row>
    <row r="34" spans="5:19" ht="22.5" customHeight="1" thickTop="1">
      <c r="E34" s="8"/>
      <c r="F34" s="8"/>
      <c r="G34" s="24"/>
      <c r="M34" s="36"/>
      <c r="N34" s="37"/>
      <c r="O34" s="38"/>
      <c r="S34" s="24"/>
    </row>
    <row r="35" spans="5:19" ht="22.5" customHeight="1">
      <c r="E35" s="8"/>
      <c r="F35" s="8"/>
      <c r="G35" s="24"/>
      <c r="M35" s="36"/>
      <c r="N35" s="151" t="s">
        <v>41</v>
      </c>
      <c r="O35" s="151"/>
      <c r="P35" s="151"/>
      <c r="Q35" s="151"/>
      <c r="R35" s="151"/>
      <c r="S35" s="151"/>
    </row>
    <row r="36" spans="5:19" ht="22.5" customHeight="1">
      <c r="E36" s="8"/>
      <c r="F36" s="8"/>
      <c r="G36" s="24"/>
      <c r="M36" s="36"/>
      <c r="N36" s="151" t="s">
        <v>42</v>
      </c>
      <c r="O36" s="151"/>
      <c r="P36" s="151"/>
      <c r="Q36" s="151"/>
      <c r="R36" s="151"/>
      <c r="S36" s="151"/>
    </row>
    <row r="37" spans="5:19" ht="22.5" customHeight="1">
      <c r="E37" s="8"/>
      <c r="F37" s="8"/>
      <c r="G37" s="24"/>
      <c r="M37" s="36"/>
      <c r="N37" s="152" t="s">
        <v>9</v>
      </c>
      <c r="O37" s="152"/>
      <c r="P37" s="152"/>
      <c r="Q37" s="152"/>
      <c r="R37" s="152"/>
      <c r="S37" s="152"/>
    </row>
    <row r="38" spans="1:19" ht="22.5" customHeight="1">
      <c r="A38" s="75" t="s">
        <v>3</v>
      </c>
      <c r="S38" s="24"/>
    </row>
    <row r="39" spans="2:19" ht="22.5" customHeight="1">
      <c r="B39" s="1" t="s">
        <v>113</v>
      </c>
      <c r="G39" s="27"/>
      <c r="S39" s="24"/>
    </row>
    <row r="40" spans="2:19" ht="22.5" customHeight="1">
      <c r="B40" s="1" t="s">
        <v>114</v>
      </c>
      <c r="S40" s="24"/>
    </row>
    <row r="41" spans="2:19" ht="22.5" customHeight="1">
      <c r="B41" s="1" t="s">
        <v>115</v>
      </c>
      <c r="S41" s="24"/>
    </row>
    <row r="42" ht="22.5" customHeight="1">
      <c r="S42" s="24"/>
    </row>
    <row r="43" ht="22.5" customHeight="1">
      <c r="S43" s="24"/>
    </row>
    <row r="44" ht="22.5" customHeight="1">
      <c r="S44" s="24"/>
    </row>
    <row r="45" ht="22.5" customHeight="1">
      <c r="S45" s="24"/>
    </row>
    <row r="46" ht="22.5" customHeight="1">
      <c r="S46" s="24"/>
    </row>
    <row r="47" ht="22.5" customHeight="1">
      <c r="S47" s="24"/>
    </row>
  </sheetData>
  <sheetProtection/>
  <mergeCells count="17">
    <mergeCell ref="A1:S1"/>
    <mergeCell ref="A3:S3"/>
    <mergeCell ref="A2:S2"/>
    <mergeCell ref="L12:N12"/>
    <mergeCell ref="K13:N13"/>
    <mergeCell ref="K33:N33"/>
    <mergeCell ref="K19:N19"/>
    <mergeCell ref="L24:N24"/>
    <mergeCell ref="K25:N25"/>
    <mergeCell ref="L29:N29"/>
    <mergeCell ref="L18:N18"/>
    <mergeCell ref="E32:F32"/>
    <mergeCell ref="K32:N32"/>
    <mergeCell ref="N35:S35"/>
    <mergeCell ref="N36:S36"/>
    <mergeCell ref="N37:S37"/>
    <mergeCell ref="K30:N30"/>
  </mergeCells>
  <printOptions horizontalCentered="1"/>
  <pageMargins left="0.1968503937007874" right="0.1968503937007874" top="0.3937007874015748" bottom="0.1968503937007874" header="0.5118110236220472" footer="0.5118110236220472"/>
  <pageSetup horizontalDpi="600" verticalDpi="600" orientation="landscape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3"/>
  <sheetViews>
    <sheetView view="pageBreakPreview" zoomScale="75" zoomScaleSheetLayoutView="75" zoomScalePageLayoutView="0" workbookViewId="0" topLeftCell="A7">
      <selection activeCell="B17" sqref="B17"/>
    </sheetView>
  </sheetViews>
  <sheetFormatPr defaultColWidth="9.140625" defaultRowHeight="22.5" customHeight="1"/>
  <cols>
    <col min="1" max="1" width="5.7109375" style="85" customWidth="1"/>
    <col min="2" max="2" width="25.7109375" style="74" customWidth="1"/>
    <col min="3" max="3" width="7.7109375" style="74" customWidth="1"/>
    <col min="4" max="4" width="22.57421875" style="74" customWidth="1"/>
    <col min="5" max="5" width="15.7109375" style="74" customWidth="1"/>
    <col min="6" max="6" width="19.7109375" style="74" customWidth="1"/>
    <col min="7" max="7" width="10.7109375" style="85" customWidth="1"/>
    <col min="8" max="8" width="15.421875" style="104" bestFit="1" customWidth="1"/>
    <col min="9" max="9" width="9.7109375" style="104" bestFit="1" customWidth="1"/>
    <col min="10" max="10" width="26.57421875" style="85" bestFit="1" customWidth="1"/>
    <col min="11" max="16384" width="9.140625" style="74" customWidth="1"/>
  </cols>
  <sheetData>
    <row r="1" spans="1:10" ht="21" customHeight="1">
      <c r="A1" s="159" t="s">
        <v>101</v>
      </c>
      <c r="B1" s="159"/>
      <c r="C1" s="159"/>
      <c r="D1" s="159"/>
      <c r="E1" s="159"/>
      <c r="F1" s="159"/>
      <c r="G1" s="159"/>
      <c r="H1" s="159"/>
      <c r="I1" s="159"/>
      <c r="J1" s="159"/>
    </row>
    <row r="2" spans="1:10" ht="21" customHeight="1">
      <c r="A2" s="159" t="s">
        <v>110</v>
      </c>
      <c r="B2" s="159"/>
      <c r="C2" s="159"/>
      <c r="D2" s="159"/>
      <c r="E2" s="159"/>
      <c r="F2" s="159"/>
      <c r="G2" s="159"/>
      <c r="H2" s="159"/>
      <c r="I2" s="159"/>
      <c r="J2" s="159"/>
    </row>
    <row r="3" spans="1:10" ht="21" customHeight="1">
      <c r="A3" s="159" t="s">
        <v>133</v>
      </c>
      <c r="B3" s="159"/>
      <c r="C3" s="159"/>
      <c r="D3" s="159"/>
      <c r="E3" s="159"/>
      <c r="F3" s="159"/>
      <c r="G3" s="159"/>
      <c r="H3" s="159"/>
      <c r="I3" s="159"/>
      <c r="J3" s="159"/>
    </row>
    <row r="4" spans="1:10" ht="21" customHeight="1">
      <c r="A4" s="159" t="s">
        <v>92</v>
      </c>
      <c r="B4" s="159"/>
      <c r="C4" s="159"/>
      <c r="D4" s="159"/>
      <c r="E4" s="159"/>
      <c r="F4" s="159"/>
      <c r="G4" s="159"/>
      <c r="H4" s="159"/>
      <c r="I4" s="159"/>
      <c r="J4" s="159"/>
    </row>
    <row r="5" spans="1:10" ht="21" customHeight="1">
      <c r="A5" s="160"/>
      <c r="B5" s="161"/>
      <c r="C5" s="161"/>
      <c r="D5" s="161"/>
      <c r="E5" s="161"/>
      <c r="F5" s="161"/>
      <c r="G5" s="161"/>
      <c r="H5" s="161"/>
      <c r="I5" s="161"/>
      <c r="J5" s="74"/>
    </row>
    <row r="6" spans="1:10" s="85" customFormat="1" ht="21" customHeight="1">
      <c r="A6" s="84" t="s">
        <v>4</v>
      </c>
      <c r="B6" s="66" t="s">
        <v>93</v>
      </c>
      <c r="C6" s="66" t="s">
        <v>6</v>
      </c>
      <c r="D6" s="66" t="s">
        <v>12</v>
      </c>
      <c r="E6" s="66" t="s">
        <v>5</v>
      </c>
      <c r="F6" s="66" t="s">
        <v>12</v>
      </c>
      <c r="G6" s="66" t="s">
        <v>102</v>
      </c>
      <c r="H6" s="73" t="s">
        <v>103</v>
      </c>
      <c r="I6" s="73" t="s">
        <v>13</v>
      </c>
      <c r="J6" s="84" t="s">
        <v>3</v>
      </c>
    </row>
    <row r="7" spans="1:10" s="85" customFormat="1" ht="21" customHeight="1">
      <c r="A7" s="66" t="s">
        <v>0</v>
      </c>
      <c r="B7" s="66" t="s">
        <v>2</v>
      </c>
      <c r="C7" s="66" t="s">
        <v>1</v>
      </c>
      <c r="D7" s="66" t="s">
        <v>79</v>
      </c>
      <c r="E7" s="66" t="s">
        <v>1</v>
      </c>
      <c r="F7" s="66" t="s">
        <v>80</v>
      </c>
      <c r="G7" s="66" t="s">
        <v>18</v>
      </c>
      <c r="H7" s="73" t="s">
        <v>19</v>
      </c>
      <c r="I7" s="73" t="s">
        <v>20</v>
      </c>
      <c r="J7" s="66" t="s">
        <v>97</v>
      </c>
    </row>
    <row r="8" spans="1:10" s="85" customFormat="1" ht="21" customHeight="1">
      <c r="A8" s="66"/>
      <c r="B8" s="66"/>
      <c r="C8" s="66"/>
      <c r="D8" s="66"/>
      <c r="E8" s="66"/>
      <c r="F8" s="66"/>
      <c r="G8" s="66"/>
      <c r="H8" s="73"/>
      <c r="I8" s="73"/>
      <c r="J8" s="81" t="s">
        <v>98</v>
      </c>
    </row>
    <row r="9" spans="1:10" s="85" customFormat="1" ht="21" customHeight="1">
      <c r="A9" s="86"/>
      <c r="B9" s="86"/>
      <c r="C9" s="86"/>
      <c r="D9" s="86"/>
      <c r="E9" s="86"/>
      <c r="F9" s="86"/>
      <c r="G9" s="86"/>
      <c r="H9" s="87"/>
      <c r="I9" s="87"/>
      <c r="J9" s="88" t="s">
        <v>99</v>
      </c>
    </row>
    <row r="10" spans="1:10" ht="21" customHeight="1">
      <c r="A10" s="84"/>
      <c r="B10" s="89" t="s">
        <v>46</v>
      </c>
      <c r="C10" s="84"/>
      <c r="D10" s="84"/>
      <c r="E10" s="84"/>
      <c r="F10" s="84"/>
      <c r="G10" s="84"/>
      <c r="H10" s="90"/>
      <c r="I10" s="90"/>
      <c r="J10" s="91"/>
    </row>
    <row r="11" spans="1:10" s="83" customFormat="1" ht="42">
      <c r="A11" s="66">
        <v>1</v>
      </c>
      <c r="B11" s="67" t="s">
        <v>31</v>
      </c>
      <c r="C11" s="68">
        <v>20001</v>
      </c>
      <c r="D11" s="67" t="s">
        <v>81</v>
      </c>
      <c r="E11" s="69" t="s">
        <v>82</v>
      </c>
      <c r="F11" s="78" t="s">
        <v>83</v>
      </c>
      <c r="G11" s="47">
        <v>30350</v>
      </c>
      <c r="H11" s="47">
        <f>IF(E11="ผู้อำนวยการกอง",83300,IF(E11="ผู้อำนวยการกองหรือเทียบเท่า",83300,IF(E11="ผู้อำนวยการสำนักงานอธิการบดี",98510,IF(E11="ผู้อำนวยการสำนักงานอธิการบดีหรือเทียบเท่า",98510,0))))</f>
        <v>83300</v>
      </c>
      <c r="I11" s="47">
        <f>IF(E11="ผู้อำนวยการกอง",IF(G11&lt;=56540,52100,71810),IF(E11="ผู้อำนวยการกองหรือเทียบเท่า",IF(G11&lt;=56540,52100,71810),IF(E11="ผู้อำนวยการสำนักงานอธิการบดี",IF(G11&lt;=67780,73250,85390),IF(E11="ผู้อำนวยการสำนักงานอธิการบดีหรือเทียบเท่า",IF(G11&lt;=67780,73250,85390)))))</f>
        <v>52100</v>
      </c>
      <c r="J11" s="81"/>
    </row>
    <row r="12" spans="1:10" s="83" customFormat="1" ht="21" customHeight="1">
      <c r="A12" s="66">
        <v>2</v>
      </c>
      <c r="B12" s="67" t="s">
        <v>29</v>
      </c>
      <c r="C12" s="68">
        <v>20002</v>
      </c>
      <c r="D12" s="69" t="s">
        <v>120</v>
      </c>
      <c r="E12" s="79"/>
      <c r="F12" s="78" t="s">
        <v>94</v>
      </c>
      <c r="G12" s="47">
        <v>42270</v>
      </c>
      <c r="H12" s="47">
        <f>IF(D12="อาจารย์",61040,IF(D12="ผู้ช่วยศาสตราจารย์",83300,IF(D12="รองศาสตราจารย์",98510,IF(D12="ศาสตราจารย์",104050,))))</f>
        <v>83300</v>
      </c>
      <c r="I12" s="47">
        <f>IF(D12="อาจารย์",IF(G12&lt;=36080,33890,51920),IF(D12="ผู้ช่วยศาสตราจารย์",IF(G12&lt;=56540,52970,71810),IF(D12="รองศาสตราจารย์",IF(G12&lt;=67780,73250,85390),IF(D12="ศาสตราจารย์",IF(G12&lt;=79720,87100,93380)))))</f>
        <v>52970</v>
      </c>
      <c r="J12" s="66"/>
    </row>
    <row r="13" spans="1:10" ht="21" customHeight="1">
      <c r="A13" s="66">
        <v>3</v>
      </c>
      <c r="B13" s="67" t="s">
        <v>30</v>
      </c>
      <c r="C13" s="68">
        <v>20003</v>
      </c>
      <c r="D13" s="67" t="s">
        <v>121</v>
      </c>
      <c r="E13" s="79"/>
      <c r="F13" s="78" t="s">
        <v>96</v>
      </c>
      <c r="G13" s="47">
        <v>28980</v>
      </c>
      <c r="H13" s="47">
        <f>IF(D13="อาจารย์",61040,IF(D13="ผู้ช่วยศาสตราจารย์",83300,IF(D13="รองศาสตราจารย์",98510,IF(D13="ศาสตราจารย์",104050,))))</f>
        <v>61040</v>
      </c>
      <c r="I13" s="47">
        <f>IF(D13="อาจารย์",IF(G13&lt;=36080,33890,51920),IF(D13="ผู้ช่วยศาสตราจารย์",IF(G13&lt;=56540,52970,71810),IF(D13="รองศาสตราจารย์",IF(G13&lt;=67780,73250,85390),IF(D13="ศาสตราจารย์",IF(G13&lt;=79720,87100,93380)))))</f>
        <v>33890</v>
      </c>
      <c r="J13" s="66"/>
    </row>
    <row r="14" spans="1:10" ht="21" customHeight="1">
      <c r="A14" s="66">
        <v>4</v>
      </c>
      <c r="B14" s="67" t="s">
        <v>30</v>
      </c>
      <c r="C14" s="68">
        <v>20004</v>
      </c>
      <c r="D14" s="67" t="s">
        <v>121</v>
      </c>
      <c r="E14" s="79"/>
      <c r="F14" s="70" t="s">
        <v>95</v>
      </c>
      <c r="G14" s="80">
        <v>39630</v>
      </c>
      <c r="H14" s="47">
        <f>IF(D14="อาจารย์",61040,IF(D14="ผู้ช่วยศาสตราจารย์",83300,IF(D14="รองศาสตราจารย์",98510,IF(D14="ศาสตราจารย์",104050,))))</f>
        <v>61040</v>
      </c>
      <c r="I14" s="47">
        <f>IF(D14="อาจารย์",IF(G14&lt;=36080,33890,51920),IF(D14="ผู้ช่วยศาสตราจารย์",IF(G14&lt;=56540,52970,71810),IF(D14="รองศาสตราจารย์",IF(G14&lt;=67780,73250,85390),IF(D14="ศาสตราจารย์",IF(G14&lt;=79720,87100,93380)))))</f>
        <v>51920</v>
      </c>
      <c r="J14" s="81"/>
    </row>
    <row r="15" spans="1:10" ht="21" customHeight="1">
      <c r="A15" s="66"/>
      <c r="B15" s="67"/>
      <c r="C15" s="68"/>
      <c r="D15" s="92"/>
      <c r="E15" s="79"/>
      <c r="F15" s="93" t="s">
        <v>104</v>
      </c>
      <c r="G15" s="94">
        <f>SUM(G11:G14)</f>
        <v>141230</v>
      </c>
      <c r="H15" s="73"/>
      <c r="I15" s="73"/>
      <c r="J15" s="81"/>
    </row>
    <row r="16" spans="1:10" ht="21" customHeight="1" thickBot="1">
      <c r="A16" s="66"/>
      <c r="B16" s="67"/>
      <c r="C16" s="68"/>
      <c r="D16" s="95"/>
      <c r="E16" s="69"/>
      <c r="F16" s="96" t="s">
        <v>63</v>
      </c>
      <c r="G16" s="97">
        <f>G15*2.9/100</f>
        <v>4095.67</v>
      </c>
      <c r="H16" s="73"/>
      <c r="I16" s="73"/>
      <c r="J16" s="81"/>
    </row>
    <row r="17" spans="1:10" ht="21" customHeight="1" thickTop="1">
      <c r="A17" s="66"/>
      <c r="B17" s="98" t="s">
        <v>141</v>
      </c>
      <c r="C17" s="66"/>
      <c r="D17" s="66"/>
      <c r="E17" s="66"/>
      <c r="F17" s="66"/>
      <c r="G17" s="84"/>
      <c r="H17" s="73"/>
      <c r="I17" s="73"/>
      <c r="J17" s="81"/>
    </row>
    <row r="18" spans="1:10" ht="21" customHeight="1">
      <c r="A18" s="66">
        <v>1</v>
      </c>
      <c r="B18" s="67" t="s">
        <v>31</v>
      </c>
      <c r="C18" s="68">
        <v>20005</v>
      </c>
      <c r="D18" s="67" t="s">
        <v>25</v>
      </c>
      <c r="E18" s="79" t="s">
        <v>111</v>
      </c>
      <c r="F18" s="78" t="s">
        <v>60</v>
      </c>
      <c r="G18" s="47">
        <v>25300</v>
      </c>
      <c r="H18" s="47">
        <f>IF(E18="ปฏิบัติงาน",29420,IF(E18="ชำนาญงาน",54250,IF(E18="ชำนาญงานพิเศษ",58270,IF(E18="ปฏิบัติการ",37660,IF(E18="ชำนาญการ",61040,IF(E18="ชำนาญการพิเศษ",81750,IF(E18="เชี่ยวชาญ",96660,IF(E18="เชี่ยวชาญพิเศษ",104050,0))))))))</f>
        <v>37660</v>
      </c>
      <c r="I18" s="47">
        <f>IF(E18="ปฏิบัติการ",IF(G18&lt;=21830,25540,33510),IF(E18="ชำนาญการ",IF(G18&lt;=38280,34180,51060),IF(E18="ชำนาญการพิเศษ",IF(G18&lt;=52660,52080,69070),IF(E18="เชี่ยวชาญ",IF(G18&lt;=65920,70450,83490),IF(E18="เชี่ยวชาญพิเศษ",IF(G18&lt;=78430,85170,93380))))))</f>
        <v>33510</v>
      </c>
      <c r="J18" s="81"/>
    </row>
    <row r="19" spans="1:10" ht="21" customHeight="1">
      <c r="A19" s="66">
        <v>2</v>
      </c>
      <c r="B19" s="67" t="s">
        <v>29</v>
      </c>
      <c r="C19" s="68">
        <v>20006</v>
      </c>
      <c r="D19" s="69" t="s">
        <v>120</v>
      </c>
      <c r="E19" s="79"/>
      <c r="F19" s="78" t="s">
        <v>59</v>
      </c>
      <c r="G19" s="47">
        <v>42270</v>
      </c>
      <c r="H19" s="47">
        <f>IF(D19="อาจารย์",61040,IF(D19="ผู้ช่วยศาสตราจารย์",83300,IF(D19="รองศาสตราจารย์",98510,IF(D19="ศาสตราจารย์",104050,))))</f>
        <v>83300</v>
      </c>
      <c r="I19" s="47">
        <f>IF(D19="อาจารย์",IF(G19&lt;=36080,33890,51920),IF(D19="ผู้ช่วยศาสตราจารย์",IF(G19&lt;=56540,52970,71810),IF(D19="รองศาสตราจารย์",IF(G19&lt;=67780,73250,85390),IF(D19="ศาสตราจารย์",IF(G19&lt;=79720,87100,93380)))))</f>
        <v>52970</v>
      </c>
      <c r="J19" s="81"/>
    </row>
    <row r="20" spans="1:10" ht="21" customHeight="1">
      <c r="A20" s="66">
        <v>3</v>
      </c>
      <c r="B20" s="67" t="s">
        <v>30</v>
      </c>
      <c r="C20" s="68">
        <v>20007</v>
      </c>
      <c r="D20" s="67" t="s">
        <v>121</v>
      </c>
      <c r="E20" s="79"/>
      <c r="F20" s="70" t="s">
        <v>60</v>
      </c>
      <c r="G20" s="47">
        <v>22790</v>
      </c>
      <c r="H20" s="47">
        <f>IF(D20="อาจารย์",61040,IF(D20="ผู้ช่วยศาสตราจารย์",83300,IF(D20="รองศาสตราจารย์",98510,IF(D20="ศาสตราจารย์",104050,))))</f>
        <v>61040</v>
      </c>
      <c r="I20" s="47">
        <f>IF(D20="อาจารย์",IF(G20&lt;=36080,33890,51920),IF(D20="ผู้ช่วยศาสตราจารย์",IF(G20&lt;=56540,52970,71810),IF(D20="รองศาสตราจารย์",IF(G20&lt;=67780,73250,85390),IF(D20="ศาสตราจารย์",IF(G20&lt;=79720,87100,93380)))))</f>
        <v>33890</v>
      </c>
      <c r="J20" s="81"/>
    </row>
    <row r="21" spans="1:10" ht="21" customHeight="1">
      <c r="A21" s="66">
        <v>4</v>
      </c>
      <c r="B21" s="67" t="s">
        <v>30</v>
      </c>
      <c r="C21" s="68">
        <v>20008</v>
      </c>
      <c r="D21" s="67" t="s">
        <v>121</v>
      </c>
      <c r="E21" s="79"/>
      <c r="F21" s="70" t="s">
        <v>59</v>
      </c>
      <c r="G21" s="80">
        <v>39630</v>
      </c>
      <c r="H21" s="47">
        <f>IF(D21="อาจารย์",61040,IF(D21="ผู้ช่วยศาสตราจารย์",83300,IF(D21="รองศาสตราจารย์",98510,IF(D21="ศาสตราจารย์",104050,))))</f>
        <v>61040</v>
      </c>
      <c r="I21" s="47">
        <f>IF(D21="อาจารย์",IF(G21&lt;=36080,33890,51920),IF(D21="ผู้ช่วยศาสตราจารย์",IF(G21&lt;=56540,52970,71810),IF(D21="รองศาสตราจารย์",IF(G21&lt;=67780,73250,85390),IF(D21="ศาสตราจารย์",IF(G21&lt;=79720,87100,93380)))))</f>
        <v>51920</v>
      </c>
      <c r="J21" s="81"/>
    </row>
    <row r="22" spans="1:10" ht="21" customHeight="1">
      <c r="A22" s="66"/>
      <c r="B22" s="67"/>
      <c r="C22" s="68"/>
      <c r="D22" s="92"/>
      <c r="E22" s="79"/>
      <c r="F22" s="93" t="s">
        <v>105</v>
      </c>
      <c r="G22" s="94">
        <f>SUM(G18:G21)</f>
        <v>129990</v>
      </c>
      <c r="H22" s="73"/>
      <c r="I22" s="73"/>
      <c r="J22" s="81"/>
    </row>
    <row r="23" spans="1:10" ht="21" customHeight="1" thickBot="1">
      <c r="A23" s="66"/>
      <c r="B23" s="67"/>
      <c r="C23" s="68"/>
      <c r="D23" s="95"/>
      <c r="E23" s="69"/>
      <c r="F23" s="96" t="s">
        <v>66</v>
      </c>
      <c r="G23" s="97">
        <f>G22*2.9/100</f>
        <v>3769.71</v>
      </c>
      <c r="H23" s="73"/>
      <c r="I23" s="73"/>
      <c r="J23" s="81"/>
    </row>
    <row r="24" spans="1:10" ht="21" customHeight="1" thickTop="1">
      <c r="A24" s="66"/>
      <c r="B24" s="98" t="s">
        <v>61</v>
      </c>
      <c r="C24" s="66"/>
      <c r="D24" s="66"/>
      <c r="E24" s="66"/>
      <c r="F24" s="66"/>
      <c r="G24" s="84"/>
      <c r="H24" s="73"/>
      <c r="I24" s="73"/>
      <c r="J24" s="81"/>
    </row>
    <row r="25" spans="1:10" ht="168">
      <c r="A25" s="66">
        <v>1</v>
      </c>
      <c r="B25" s="67" t="s">
        <v>31</v>
      </c>
      <c r="C25" s="68">
        <v>20009</v>
      </c>
      <c r="D25" s="67" t="s">
        <v>121</v>
      </c>
      <c r="E25" s="79"/>
      <c r="F25" s="78"/>
      <c r="G25" s="47">
        <v>25300</v>
      </c>
      <c r="H25" s="47">
        <f aca="true" t="shared" si="0" ref="H25:H31">IF(D25="อาจารย์",61040,IF(D25="ผู้ช่วยศาสตราจารย์",83300,IF(D25="รองศาสตราจารย์",98510,IF(D25="ศาสตราจารย์",104050,))))</f>
        <v>61040</v>
      </c>
      <c r="I25" s="47">
        <f aca="true" t="shared" si="1" ref="I25:I31">IF(D25="อาจารย์",IF(G25&lt;=36080,33890,51920),IF(D25="ผู้ช่วยศาสตราจารย์",IF(G25&lt;=56540,52970,71810),IF(D25="รองศาสตราจารย์",IF(G25&lt;=67780,73250,85390),IF(D25="ศาสตราจารย์",IF(G25&lt;=79720,87100,93380)))))</f>
        <v>33890</v>
      </c>
      <c r="J25" s="82" t="s">
        <v>122</v>
      </c>
    </row>
    <row r="26" spans="1:10" ht="21" customHeight="1">
      <c r="A26" s="66">
        <v>2</v>
      </c>
      <c r="B26" s="67" t="s">
        <v>29</v>
      </c>
      <c r="C26" s="68">
        <v>20010</v>
      </c>
      <c r="D26" s="69" t="s">
        <v>120</v>
      </c>
      <c r="E26" s="79"/>
      <c r="F26" s="78"/>
      <c r="G26" s="47">
        <v>42270</v>
      </c>
      <c r="H26" s="47">
        <f t="shared" si="0"/>
        <v>83300</v>
      </c>
      <c r="I26" s="47">
        <f t="shared" si="1"/>
        <v>52970</v>
      </c>
      <c r="J26" s="81"/>
    </row>
    <row r="27" spans="1:10" ht="84" customHeight="1">
      <c r="A27" s="66">
        <v>3</v>
      </c>
      <c r="B27" s="67" t="s">
        <v>30</v>
      </c>
      <c r="C27" s="68">
        <v>20011</v>
      </c>
      <c r="D27" s="67" t="s">
        <v>121</v>
      </c>
      <c r="E27" s="79"/>
      <c r="F27" s="70"/>
      <c r="G27" s="47">
        <v>22750</v>
      </c>
      <c r="H27" s="47">
        <f t="shared" si="0"/>
        <v>61040</v>
      </c>
      <c r="I27" s="47">
        <f t="shared" si="1"/>
        <v>33890</v>
      </c>
      <c r="J27" s="82" t="s">
        <v>123</v>
      </c>
    </row>
    <row r="28" spans="1:10" ht="63">
      <c r="A28" s="66">
        <v>4</v>
      </c>
      <c r="B28" s="67" t="s">
        <v>30</v>
      </c>
      <c r="C28" s="68">
        <v>20012</v>
      </c>
      <c r="D28" s="67" t="s">
        <v>121</v>
      </c>
      <c r="E28" s="79"/>
      <c r="F28" s="70"/>
      <c r="G28" s="80">
        <v>29400</v>
      </c>
      <c r="H28" s="47">
        <f>IF(D28="อาจารย์",61040,IF(D28="ผู้ช่วยศาสตราจารย์",83300,IF(D28="รองศาสตราจารย์",98510,IF(D28="ศาสตราจารย์",104050,))))</f>
        <v>61040</v>
      </c>
      <c r="I28" s="47">
        <f>IF(D28="อาจารย์",IF(G28&lt;=36080,33890,51920),IF(D28="ผู้ช่วยศาสตราจารย์",IF(G28&lt;=56540,52970,71810),IF(D28="รองศาสตราจารย์",IF(G28&lt;=67780,73250,85390),IF(D28="ศาสตราจารย์",IF(G28&lt;=79720,87100,93380)))))</f>
        <v>33890</v>
      </c>
      <c r="J28" s="82" t="s">
        <v>134</v>
      </c>
    </row>
    <row r="29" spans="1:10" ht="21" customHeight="1">
      <c r="A29" s="66">
        <v>5</v>
      </c>
      <c r="B29" s="67" t="s">
        <v>30</v>
      </c>
      <c r="C29" s="68">
        <v>20013</v>
      </c>
      <c r="D29" s="67" t="s">
        <v>121</v>
      </c>
      <c r="E29" s="79"/>
      <c r="F29" s="70"/>
      <c r="G29" s="80">
        <v>28080</v>
      </c>
      <c r="H29" s="47">
        <f>IF(D29="อาจารย์",61040,IF(D29="ผู้ช่วยศาสตราจารย์",83300,IF(D29="รองศาสตราจารย์",98510,IF(D29="ศาสตราจารย์",104050,))))</f>
        <v>61040</v>
      </c>
      <c r="I29" s="47">
        <f>IF(D29="อาจารย์",IF(G29&lt;=36080,33890,51920),IF(D29="ผู้ช่วยศาสตราจารย์",IF(G29&lt;=56540,52970,71810),IF(D29="รองศาสตราจารย์",IF(G29&lt;=67780,73250,85390),IF(D29="ศาสตราจารย์",IF(G29&lt;=79720,87100,93380)))))</f>
        <v>33890</v>
      </c>
      <c r="J29" s="81"/>
    </row>
    <row r="30" spans="1:10" ht="21" customHeight="1">
      <c r="A30" s="66">
        <v>6</v>
      </c>
      <c r="B30" s="67" t="s">
        <v>30</v>
      </c>
      <c r="C30" s="68">
        <v>20014</v>
      </c>
      <c r="D30" s="67" t="s">
        <v>121</v>
      </c>
      <c r="E30" s="79"/>
      <c r="F30" s="70"/>
      <c r="G30" s="80">
        <v>27740</v>
      </c>
      <c r="H30" s="47">
        <f>IF(D30="อาจารย์",61040,IF(D30="ผู้ช่วยศาสตราจารย์",83300,IF(D30="รองศาสตราจารย์",98510,IF(D30="ศาสตราจารย์",104050,))))</f>
        <v>61040</v>
      </c>
      <c r="I30" s="47">
        <f>IF(D30="อาจารย์",IF(G30&lt;=36080,33890,51920),IF(D30="ผู้ช่วยศาสตราจารย์",IF(G30&lt;=56540,52970,71810),IF(D30="รองศาสตราจารย์",IF(G30&lt;=67780,73250,85390),IF(D30="ศาสตราจารย์",IF(G30&lt;=79720,87100,93380)))))</f>
        <v>33890</v>
      </c>
      <c r="J30" s="81"/>
    </row>
    <row r="31" spans="1:10" ht="21" customHeight="1">
      <c r="A31" s="66">
        <v>7</v>
      </c>
      <c r="B31" s="67" t="s">
        <v>30</v>
      </c>
      <c r="C31" s="68">
        <v>20015</v>
      </c>
      <c r="D31" s="67" t="s">
        <v>121</v>
      </c>
      <c r="E31" s="79"/>
      <c r="F31" s="70"/>
      <c r="G31" s="80">
        <v>23540</v>
      </c>
      <c r="H31" s="47">
        <f t="shared" si="0"/>
        <v>61040</v>
      </c>
      <c r="I31" s="47">
        <f t="shared" si="1"/>
        <v>33890</v>
      </c>
      <c r="J31" s="81"/>
    </row>
    <row r="32" spans="1:10" ht="21" customHeight="1">
      <c r="A32" s="66"/>
      <c r="B32" s="67"/>
      <c r="C32" s="68"/>
      <c r="D32" s="92"/>
      <c r="E32" s="79"/>
      <c r="F32" s="93" t="s">
        <v>106</v>
      </c>
      <c r="G32" s="94">
        <f>SUM(G25:G31)</f>
        <v>199080</v>
      </c>
      <c r="H32" s="73"/>
      <c r="I32" s="73"/>
      <c r="J32" s="81"/>
    </row>
    <row r="33" spans="1:10" ht="21" customHeight="1" thickBot="1">
      <c r="A33" s="66"/>
      <c r="B33" s="67"/>
      <c r="C33" s="68"/>
      <c r="D33" s="95"/>
      <c r="E33" s="69"/>
      <c r="F33" s="96" t="s">
        <v>68</v>
      </c>
      <c r="G33" s="97">
        <f>G32*2.9/100</f>
        <v>5773.32</v>
      </c>
      <c r="H33" s="73"/>
      <c r="I33" s="73"/>
      <c r="J33" s="81"/>
    </row>
    <row r="34" spans="1:10" ht="21" customHeight="1" thickTop="1">
      <c r="A34" s="66"/>
      <c r="B34" s="98" t="s">
        <v>62</v>
      </c>
      <c r="C34" s="66"/>
      <c r="D34" s="66"/>
      <c r="E34" s="66"/>
      <c r="F34" s="66"/>
      <c r="G34" s="84"/>
      <c r="H34" s="73"/>
      <c r="I34" s="73"/>
      <c r="J34" s="81"/>
    </row>
    <row r="35" spans="1:10" ht="21" customHeight="1">
      <c r="A35" s="66">
        <v>1</v>
      </c>
      <c r="B35" s="67" t="s">
        <v>29</v>
      </c>
      <c r="C35" s="68">
        <v>20016</v>
      </c>
      <c r="D35" s="67" t="s">
        <v>112</v>
      </c>
      <c r="E35" s="79" t="s">
        <v>7</v>
      </c>
      <c r="F35" s="78"/>
      <c r="G35" s="47">
        <v>25600</v>
      </c>
      <c r="H35" s="47">
        <f>IF(E35="ปฏิบัติงาน",29420,IF(E35="ชำนาญงาน",54250,IF(E35="ชำนาญงานพิเศษ",58270,IF(E35="ปฏิบัติการ",37660,IF(E35="ชำนาญการ",61040,IF(E35="ชำนาญการพิเศษ",81750,IF(E35="เชี่ยวชาญ",96660,IF(E35="เชี่ยวชาญพิเศษ",104050,0))))))))</f>
        <v>61040</v>
      </c>
      <c r="I35" s="47">
        <f>IF(E35="ปฏิบัติการ",IF(G35&lt;=21830,25540,33510),IF(E35="ชำนาญการ",IF(G35&lt;=38280,34180,51060),IF(E35="ชำนาญการพิเศษ",IF(G35&lt;=52660,52080,69070),IF(E35="เชี่ยวชาญ",IF(G35&lt;=65920,70450,83490),IF(E35="เชี่ยวชาญพิเศษ",IF(G35&lt;=78430,85170,93380))))))</f>
        <v>34180</v>
      </c>
      <c r="J35" s="81"/>
    </row>
    <row r="36" spans="1:10" ht="21" customHeight="1">
      <c r="A36" s="66">
        <v>2</v>
      </c>
      <c r="B36" s="67" t="s">
        <v>29</v>
      </c>
      <c r="C36" s="68">
        <v>20017</v>
      </c>
      <c r="D36" s="67" t="s">
        <v>124</v>
      </c>
      <c r="E36" s="79" t="s">
        <v>111</v>
      </c>
      <c r="F36" s="78"/>
      <c r="G36" s="47">
        <v>21070</v>
      </c>
      <c r="H36" s="47">
        <f>IF(E36="ปฏิบัติงาน",29420,IF(E36="ชำนาญงาน",54250,IF(E36="ชำนาญงานพิเศษ",58270,IF(E36="ปฏิบัติการ",37660,IF(E36="ชำนาญการ",61040,IF(E36="ชำนาญการพิเศษ",81750,IF(E36="เชี่ยวชาญ",96660,IF(E36="เชี่ยวชาญพิเศษ",104050,0))))))))</f>
        <v>37660</v>
      </c>
      <c r="I36" s="47">
        <f>IF(E36="ปฏิบัติการ",IF(G36&lt;=21830,25540,33510),IF(E36="ชำนาญการ",IF(G36&lt;=38280,34180,51060),IF(E36="ชำนาญการพิเศษ",IF(G36&lt;=52660,52080,69070),IF(E36="เชี่ยวชาญ",IF(G36&lt;=65920,70450,83490),IF(E36="เชี่ยวชาญพิเศษ",IF(G36&lt;=78430,85170,93380))))))</f>
        <v>25540</v>
      </c>
      <c r="J36" s="81"/>
    </row>
    <row r="37" spans="1:10" ht="63">
      <c r="A37" s="66">
        <v>3</v>
      </c>
      <c r="B37" s="67" t="s">
        <v>31</v>
      </c>
      <c r="C37" s="68">
        <v>20018</v>
      </c>
      <c r="D37" s="67" t="s">
        <v>25</v>
      </c>
      <c r="E37" s="79" t="s">
        <v>111</v>
      </c>
      <c r="F37" s="70"/>
      <c r="G37" s="47">
        <v>18000</v>
      </c>
      <c r="H37" s="47">
        <f>IF(E37="ปฏิบัติงาน",29420,IF(E37="ชำนาญงาน",54250,IF(E37="ชำนาญงานพิเศษ",58270,IF(E37="ปฏิบัติการ",37660,IF(E37="ชำนาญการ",61040,IF(E37="ชำนาญการพิเศษ",81750,IF(E37="เชี่ยวชาญ",96660,IF(E37="เชี่ยวชาญพิเศษ",104050,0))))))))</f>
        <v>37660</v>
      </c>
      <c r="I37" s="47">
        <f>IF(E37="ปฏิบัติการ",IF(G37&lt;=21830,25540,33510),IF(E37="ชำนาญการ",IF(G37&lt;=38280,34180,51060),IF(E37="ชำนาญการพิเศษ",IF(G37&lt;=52660,52080,69070),IF(E37="เชี่ยวชาญ",IF(G37&lt;=65920,70450,83490),IF(E37="เชี่ยวชาญพิเศษ",IF(G37&lt;=78430,85170,93380))))))</f>
        <v>25540</v>
      </c>
      <c r="J37" s="82" t="s">
        <v>135</v>
      </c>
    </row>
    <row r="38" spans="1:10" ht="21" customHeight="1">
      <c r="A38" s="66"/>
      <c r="B38" s="67"/>
      <c r="C38" s="68"/>
      <c r="D38" s="92"/>
      <c r="E38" s="79"/>
      <c r="F38" s="93" t="s">
        <v>107</v>
      </c>
      <c r="G38" s="94">
        <f>SUM(G35:G37)</f>
        <v>64670</v>
      </c>
      <c r="H38" s="73"/>
      <c r="I38" s="73"/>
      <c r="J38" s="81"/>
    </row>
    <row r="39" spans="1:10" ht="21" customHeight="1" thickBot="1">
      <c r="A39" s="66"/>
      <c r="B39" s="67"/>
      <c r="C39" s="68"/>
      <c r="D39" s="95"/>
      <c r="E39" s="69"/>
      <c r="F39" s="96" t="s">
        <v>71</v>
      </c>
      <c r="G39" s="97">
        <f>G38*2.9/100</f>
        <v>1875.43</v>
      </c>
      <c r="H39" s="73"/>
      <c r="I39" s="73"/>
      <c r="J39" s="81"/>
    </row>
    <row r="40" spans="1:10" ht="21" customHeight="1" thickTop="1">
      <c r="A40" s="99"/>
      <c r="B40" s="100" t="s">
        <v>70</v>
      </c>
      <c r="C40" s="99"/>
      <c r="D40" s="99"/>
      <c r="E40" s="99"/>
      <c r="F40" s="99"/>
      <c r="G40" s="101"/>
      <c r="H40" s="102"/>
      <c r="I40" s="102"/>
      <c r="J40" s="81"/>
    </row>
    <row r="41" spans="1:10" ht="21" customHeight="1">
      <c r="A41" s="66"/>
      <c r="B41" s="67"/>
      <c r="C41" s="68"/>
      <c r="D41" s="92"/>
      <c r="E41" s="162" t="s">
        <v>108</v>
      </c>
      <c r="F41" s="163"/>
      <c r="G41" s="94">
        <f>G15+G22+G32+G38</f>
        <v>534970</v>
      </c>
      <c r="H41" s="73"/>
      <c r="I41" s="73"/>
      <c r="J41" s="81"/>
    </row>
    <row r="42" spans="1:10" ht="21" customHeight="1" thickBot="1">
      <c r="A42" s="66"/>
      <c r="B42" s="67"/>
      <c r="C42" s="68"/>
      <c r="D42" s="95"/>
      <c r="E42" s="69"/>
      <c r="F42" s="96" t="s">
        <v>100</v>
      </c>
      <c r="G42" s="97">
        <f>G41*2.9/100</f>
        <v>15514.13</v>
      </c>
      <c r="H42" s="73"/>
      <c r="I42" s="73"/>
      <c r="J42" s="81"/>
    </row>
    <row r="43" spans="5:10" ht="21" customHeight="1" thickTop="1">
      <c r="E43" s="85"/>
      <c r="F43" s="85"/>
      <c r="G43" s="103"/>
      <c r="J43" s="103"/>
    </row>
    <row r="44" spans="5:7" ht="21" customHeight="1">
      <c r="E44" s="85"/>
      <c r="F44" s="85"/>
      <c r="G44" s="103"/>
    </row>
    <row r="45" spans="5:10" ht="21" customHeight="1">
      <c r="E45" s="85"/>
      <c r="F45" s="85"/>
      <c r="G45" s="151" t="s">
        <v>41</v>
      </c>
      <c r="H45" s="151"/>
      <c r="I45" s="151"/>
      <c r="J45" s="151"/>
    </row>
    <row r="46" spans="5:10" ht="21" customHeight="1">
      <c r="E46" s="85"/>
      <c r="F46" s="85"/>
      <c r="G46" s="151" t="s">
        <v>42</v>
      </c>
      <c r="H46" s="151"/>
      <c r="I46" s="151"/>
      <c r="J46" s="151"/>
    </row>
    <row r="47" spans="5:10" ht="21" customHeight="1">
      <c r="E47" s="85"/>
      <c r="F47" s="85"/>
      <c r="G47" s="152" t="s">
        <v>9</v>
      </c>
      <c r="H47" s="152"/>
      <c r="I47" s="152"/>
      <c r="J47" s="152"/>
    </row>
    <row r="48" ht="21" customHeight="1">
      <c r="J48" s="103"/>
    </row>
    <row r="49" ht="22.5" customHeight="1">
      <c r="J49" s="103"/>
    </row>
    <row r="50" ht="22.5" customHeight="1">
      <c r="J50" s="103"/>
    </row>
    <row r="51" ht="22.5" customHeight="1">
      <c r="J51" s="103"/>
    </row>
    <row r="52" ht="22.5" customHeight="1">
      <c r="J52" s="103"/>
    </row>
    <row r="53" ht="22.5" customHeight="1">
      <c r="J53" s="103"/>
    </row>
  </sheetData>
  <sheetProtection/>
  <mergeCells count="9">
    <mergeCell ref="G45:J45"/>
    <mergeCell ref="G46:J46"/>
    <mergeCell ref="G47:J47"/>
    <mergeCell ref="A1:J1"/>
    <mergeCell ref="A2:J2"/>
    <mergeCell ref="A3:J3"/>
    <mergeCell ref="A4:J4"/>
    <mergeCell ref="A5:I5"/>
    <mergeCell ref="E41:F41"/>
  </mergeCells>
  <printOptions horizontalCentered="1"/>
  <pageMargins left="0.1968503937007874" right="0.1968503937007874" top="0.7874015748031497" bottom="0.1968503937007874" header="0.5118110236220472" footer="0.5118110236220472"/>
  <pageSetup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61"/>
  <sheetViews>
    <sheetView view="pageBreakPreview" zoomScale="70" zoomScaleSheetLayoutView="70" zoomScalePageLayoutView="0" workbookViewId="0" topLeftCell="A1">
      <selection activeCell="B14" sqref="B14"/>
    </sheetView>
  </sheetViews>
  <sheetFormatPr defaultColWidth="9.140625" defaultRowHeight="21" customHeight="1"/>
  <cols>
    <col min="1" max="1" width="5.7109375" style="85" customWidth="1"/>
    <col min="2" max="2" width="25.7109375" style="74" customWidth="1"/>
    <col min="3" max="3" width="8.140625" style="74" bestFit="1" customWidth="1"/>
    <col min="4" max="4" width="22.57421875" style="74" customWidth="1"/>
    <col min="5" max="5" width="11.57421875" style="74" customWidth="1"/>
    <col min="6" max="6" width="28.28125" style="74" bestFit="1" customWidth="1"/>
    <col min="7" max="7" width="10.7109375" style="85" customWidth="1"/>
    <col min="8" max="8" width="15.7109375" style="104" bestFit="1" customWidth="1"/>
    <col min="9" max="9" width="10.00390625" style="104" bestFit="1" customWidth="1"/>
    <col min="10" max="10" width="8.8515625" style="137" bestFit="1" customWidth="1"/>
    <col min="11" max="11" width="14.28125" style="104" bestFit="1" customWidth="1"/>
    <col min="12" max="12" width="12.00390625" style="104" bestFit="1" customWidth="1"/>
    <col min="13" max="13" width="9.7109375" style="104" bestFit="1" customWidth="1"/>
    <col min="14" max="14" width="11.421875" style="138" bestFit="1" customWidth="1"/>
    <col min="15" max="15" width="9.8515625" style="138" bestFit="1" customWidth="1"/>
    <col min="16" max="16" width="11.00390625" style="104" bestFit="1" customWidth="1"/>
    <col min="17" max="17" width="11.00390625" style="137" bestFit="1" customWidth="1"/>
    <col min="18" max="18" width="11.00390625" style="85" bestFit="1" customWidth="1"/>
    <col min="19" max="19" width="20.7109375" style="85" customWidth="1"/>
    <col min="20" max="16384" width="9.140625" style="74" customWidth="1"/>
  </cols>
  <sheetData>
    <row r="1" spans="1:19" ht="21" customHeight="1">
      <c r="A1" s="159" t="s">
        <v>136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</row>
    <row r="2" spans="1:19" ht="21" customHeight="1">
      <c r="A2" s="160" t="s">
        <v>28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</row>
    <row r="3" spans="1:19" ht="21" customHeight="1">
      <c r="A3" s="90"/>
      <c r="B3" s="73"/>
      <c r="C3" s="73"/>
      <c r="D3" s="73"/>
      <c r="E3" s="73"/>
      <c r="F3" s="73"/>
      <c r="G3" s="106" t="s">
        <v>47</v>
      </c>
      <c r="H3" s="106" t="s">
        <v>48</v>
      </c>
      <c r="I3" s="106" t="s">
        <v>49</v>
      </c>
      <c r="J3" s="106" t="s">
        <v>50</v>
      </c>
      <c r="K3" s="106" t="s">
        <v>51</v>
      </c>
      <c r="L3" s="106" t="s">
        <v>52</v>
      </c>
      <c r="M3" s="106" t="s">
        <v>53</v>
      </c>
      <c r="N3" s="107" t="s">
        <v>54</v>
      </c>
      <c r="O3" s="107" t="s">
        <v>55</v>
      </c>
      <c r="P3" s="106" t="s">
        <v>56</v>
      </c>
      <c r="Q3" s="106" t="s">
        <v>84</v>
      </c>
      <c r="R3" s="106" t="s">
        <v>85</v>
      </c>
      <c r="S3" s="73"/>
    </row>
    <row r="4" spans="1:19" s="85" customFormat="1" ht="21" customHeight="1">
      <c r="A4" s="66" t="s">
        <v>4</v>
      </c>
      <c r="B4" s="66" t="s">
        <v>11</v>
      </c>
      <c r="C4" s="66" t="s">
        <v>6</v>
      </c>
      <c r="D4" s="66" t="s">
        <v>12</v>
      </c>
      <c r="E4" s="66" t="s">
        <v>5</v>
      </c>
      <c r="F4" s="66" t="s">
        <v>12</v>
      </c>
      <c r="G4" s="66" t="s">
        <v>102</v>
      </c>
      <c r="H4" s="73" t="s">
        <v>103</v>
      </c>
      <c r="I4" s="73" t="s">
        <v>13</v>
      </c>
      <c r="J4" s="76" t="s">
        <v>38</v>
      </c>
      <c r="K4" s="73" t="s">
        <v>10</v>
      </c>
      <c r="L4" s="73" t="s">
        <v>10</v>
      </c>
      <c r="M4" s="73" t="s">
        <v>10</v>
      </c>
      <c r="N4" s="72" t="s">
        <v>14</v>
      </c>
      <c r="O4" s="72" t="s">
        <v>8</v>
      </c>
      <c r="P4" s="73" t="s">
        <v>102</v>
      </c>
      <c r="Q4" s="76" t="s">
        <v>15</v>
      </c>
      <c r="R4" s="66" t="s">
        <v>16</v>
      </c>
      <c r="S4" s="66" t="s">
        <v>17</v>
      </c>
    </row>
    <row r="5" spans="1:19" s="85" customFormat="1" ht="21" customHeight="1">
      <c r="A5" s="66" t="s">
        <v>0</v>
      </c>
      <c r="B5" s="66" t="s">
        <v>2</v>
      </c>
      <c r="C5" s="66" t="s">
        <v>1</v>
      </c>
      <c r="D5" s="66" t="s">
        <v>57</v>
      </c>
      <c r="E5" s="66" t="s">
        <v>1</v>
      </c>
      <c r="F5" s="66" t="s">
        <v>58</v>
      </c>
      <c r="G5" s="66" t="s">
        <v>18</v>
      </c>
      <c r="H5" s="73" t="s">
        <v>19</v>
      </c>
      <c r="I5" s="73" t="s">
        <v>20</v>
      </c>
      <c r="J5" s="76" t="s">
        <v>39</v>
      </c>
      <c r="K5" s="108" t="s">
        <v>21</v>
      </c>
      <c r="L5" s="108" t="s">
        <v>21</v>
      </c>
      <c r="M5" s="73" t="s">
        <v>37</v>
      </c>
      <c r="N5" s="72" t="s">
        <v>22</v>
      </c>
      <c r="O5" s="72" t="s">
        <v>32</v>
      </c>
      <c r="P5" s="73" t="s">
        <v>40</v>
      </c>
      <c r="Q5" s="76" t="s">
        <v>23</v>
      </c>
      <c r="R5" s="66" t="s">
        <v>23</v>
      </c>
      <c r="S5" s="66" t="s">
        <v>24</v>
      </c>
    </row>
    <row r="6" spans="1:19" s="85" customFormat="1" ht="21" customHeight="1">
      <c r="A6" s="86"/>
      <c r="B6" s="86"/>
      <c r="C6" s="86"/>
      <c r="D6" s="86"/>
      <c r="E6" s="86"/>
      <c r="F6" s="86"/>
      <c r="G6" s="86"/>
      <c r="H6" s="87"/>
      <c r="I6" s="87"/>
      <c r="J6" s="109"/>
      <c r="K6" s="110" t="s">
        <v>44</v>
      </c>
      <c r="L6" s="110" t="s">
        <v>45</v>
      </c>
      <c r="M6" s="87"/>
      <c r="N6" s="111" t="s">
        <v>34</v>
      </c>
      <c r="O6" s="112" t="s">
        <v>35</v>
      </c>
      <c r="P6" s="113" t="s">
        <v>36</v>
      </c>
      <c r="Q6" s="109"/>
      <c r="R6" s="86"/>
      <c r="S6" s="88"/>
    </row>
    <row r="7" spans="1:19" s="85" customFormat="1" ht="21" customHeight="1">
      <c r="A7" s="84"/>
      <c r="B7" s="89" t="s">
        <v>140</v>
      </c>
      <c r="C7" s="84"/>
      <c r="D7" s="84"/>
      <c r="E7" s="84"/>
      <c r="F7" s="84"/>
      <c r="G7" s="84"/>
      <c r="H7" s="90"/>
      <c r="I7" s="90"/>
      <c r="J7" s="114"/>
      <c r="K7" s="115"/>
      <c r="L7" s="115"/>
      <c r="M7" s="90"/>
      <c r="N7" s="116"/>
      <c r="O7" s="117"/>
      <c r="P7" s="118"/>
      <c r="Q7" s="114"/>
      <c r="R7" s="84"/>
      <c r="S7" s="91"/>
    </row>
    <row r="8" spans="1:20" ht="21" customHeight="1">
      <c r="A8" s="66">
        <v>1</v>
      </c>
      <c r="B8" s="67" t="s">
        <v>30</v>
      </c>
      <c r="C8" s="68">
        <v>20003</v>
      </c>
      <c r="D8" s="67" t="s">
        <v>121</v>
      </c>
      <c r="E8" s="79"/>
      <c r="F8" s="78" t="s">
        <v>96</v>
      </c>
      <c r="G8" s="47">
        <v>28980</v>
      </c>
      <c r="H8" s="47">
        <f>IF(D8="อาจารย์",61040,IF(D8="ผู้ช่วยศาสตราจารย์",83300,IF(D8="รองศาสตราจารย์",98510,IF(D8="ศาสตราจารย์",104050,))))</f>
        <v>61040</v>
      </c>
      <c r="I8" s="47">
        <f>IF(D8="อาจารย์",IF(G8&lt;=36080,33890,51920),IF(D8="ผู้ช่วยศาสตราจารย์",IF(G8&lt;=56540,52970,71810),IF(D8="รองศาสตราจารย์",IF(G8&lt;=67780,73250,85390),IF(D8="ศาสตราจารย์",IF(G8&lt;=79720,87100,93380)))))</f>
        <v>33890</v>
      </c>
      <c r="J8" s="71">
        <v>3.2</v>
      </c>
      <c r="K8" s="72">
        <f>I8*J8/100</f>
        <v>1084.48</v>
      </c>
      <c r="L8" s="73">
        <f>ROUNDUP((K8),-1)</f>
        <v>1090</v>
      </c>
      <c r="M8" s="73">
        <f>IF(G8+K8&lt;=H8,L8,H8-G8)</f>
        <v>1090</v>
      </c>
      <c r="N8" s="72">
        <f>IF(G8+K8&lt;=H8,0,(I8*J8/100)-M8)</f>
        <v>0</v>
      </c>
      <c r="O8" s="72">
        <f>M8+N8</f>
        <v>1090</v>
      </c>
      <c r="P8" s="73">
        <f>IF(G8+M8&lt;=H8,G8+M8,H8)</f>
        <v>30070</v>
      </c>
      <c r="Q8" s="76">
        <v>98</v>
      </c>
      <c r="R8" s="47" t="s">
        <v>33</v>
      </c>
      <c r="S8" s="78"/>
      <c r="T8" s="83"/>
    </row>
    <row r="9" spans="1:20" s="83" customFormat="1" ht="21" customHeight="1">
      <c r="A9" s="66">
        <v>2</v>
      </c>
      <c r="B9" s="67" t="s">
        <v>29</v>
      </c>
      <c r="C9" s="68">
        <v>20002</v>
      </c>
      <c r="D9" s="69" t="s">
        <v>120</v>
      </c>
      <c r="E9" s="79"/>
      <c r="F9" s="78" t="s">
        <v>94</v>
      </c>
      <c r="G9" s="47">
        <v>42270</v>
      </c>
      <c r="H9" s="47">
        <f>IF(D9="อาจารย์",61040,IF(D9="ผู้ช่วยศาสตราจารย์",83300,IF(D9="รองศาสตราจารย์",98510,IF(D9="ศาสตราจารย์",104050,))))</f>
        <v>83300</v>
      </c>
      <c r="I9" s="47">
        <f>IF(D9="อาจารย์",IF(G9&lt;=36080,33890,51920),IF(D9="ผู้ช่วยศาสตราจารย์",IF(G9&lt;=56540,52970,71810),IF(D9="รองศาสตราจารย์",IF(G9&lt;=67780,73250,85390),IF(D9="ศาสตราจารย์",IF(G9&lt;=79720,87100,93380)))))</f>
        <v>52970</v>
      </c>
      <c r="J9" s="71">
        <v>2.95</v>
      </c>
      <c r="K9" s="72">
        <f>I9*J9/100</f>
        <v>1562.615</v>
      </c>
      <c r="L9" s="73">
        <f>ROUNDUP((K9),-1)</f>
        <v>1570</v>
      </c>
      <c r="M9" s="73">
        <f>IF(G9+K9&lt;=H9,L9,H9-G9)</f>
        <v>1570</v>
      </c>
      <c r="N9" s="72">
        <f>IF(G9+K9&lt;=H9,0,(I9*J9/100)-M9)</f>
        <v>0</v>
      </c>
      <c r="O9" s="72">
        <f>M9+N9</f>
        <v>1570</v>
      </c>
      <c r="P9" s="73">
        <f>IF(G9+M9&lt;=H9,G9+M9,H9)</f>
        <v>43840</v>
      </c>
      <c r="Q9" s="76">
        <v>89</v>
      </c>
      <c r="R9" s="47" t="s">
        <v>26</v>
      </c>
      <c r="S9" s="78"/>
      <c r="T9" s="74"/>
    </row>
    <row r="10" spans="1:20" s="83" customFormat="1" ht="63">
      <c r="A10" s="66">
        <v>3</v>
      </c>
      <c r="B10" s="67" t="s">
        <v>31</v>
      </c>
      <c r="C10" s="68">
        <v>20001</v>
      </c>
      <c r="D10" s="67" t="s">
        <v>81</v>
      </c>
      <c r="E10" s="69" t="s">
        <v>82</v>
      </c>
      <c r="F10" s="78" t="s">
        <v>83</v>
      </c>
      <c r="G10" s="47">
        <v>30350</v>
      </c>
      <c r="H10" s="47">
        <f>IF(E10="ผู้อำนวยการกอง",83300,IF(E10="ผู้อำนวยการกองหรือเทียบเท่า",83300,IF(E10="ผู้อำนวยการสำนักงานอธิการบดี",98510,IF(E10="ผู้อำนวยการสำนักงานอธิการบดีหรือเทียบเท่า",98510,0))))</f>
        <v>83300</v>
      </c>
      <c r="I10" s="47">
        <f>IF(E10="ผู้อำนวยการกอง",IF(G10&lt;=56540,52100,71810),IF(E10="ผู้อำนวยการกองหรือเทียบเท่า",IF(G10&lt;=56540,52100,71810),IF(E10="ผู้อำนวยการสำนักงานอธิการบดี",IF(G10&lt;=67780,73250,85390),IF(E10="ผู้อำนวยการสำนักงานอธิการบดีหรือเทียบเท่า",IF(G10&lt;=67780,73250,85390)))))</f>
        <v>52100</v>
      </c>
      <c r="J10" s="71">
        <v>2.7</v>
      </c>
      <c r="K10" s="72">
        <f>I10*J10/100</f>
        <v>1406.7</v>
      </c>
      <c r="L10" s="73">
        <f>ROUNDUP((K10),-1)</f>
        <v>1410</v>
      </c>
      <c r="M10" s="73">
        <f>IF(G10+K10&lt;=H10,L10,H10-G10)</f>
        <v>1410</v>
      </c>
      <c r="N10" s="72">
        <f>IF(G10+K10&lt;=H10,0,(I10*J10/100)-M10)</f>
        <v>0</v>
      </c>
      <c r="O10" s="72">
        <f>M10+N10</f>
        <v>1410</v>
      </c>
      <c r="P10" s="73">
        <f>IF(G10+M10&lt;=H10,G10+M10,H10)</f>
        <v>31760</v>
      </c>
      <c r="Q10" s="71">
        <v>87</v>
      </c>
      <c r="R10" s="47" t="s">
        <v>26</v>
      </c>
      <c r="S10" s="78"/>
      <c r="T10" s="74"/>
    </row>
    <row r="11" spans="1:19" ht="21" customHeight="1">
      <c r="A11" s="66">
        <v>4</v>
      </c>
      <c r="B11" s="67" t="s">
        <v>30</v>
      </c>
      <c r="C11" s="68">
        <v>20004</v>
      </c>
      <c r="D11" s="67" t="s">
        <v>121</v>
      </c>
      <c r="E11" s="79"/>
      <c r="F11" s="70" t="s">
        <v>95</v>
      </c>
      <c r="G11" s="80">
        <v>39630</v>
      </c>
      <c r="H11" s="47">
        <f>IF(D11="อาจารย์",61040,IF(D11="ผู้ช่วยศาสตราจารย์",83300,IF(D11="รองศาสตราจารย์",98510,IF(D11="ศาสตราจารย์",104050,))))</f>
        <v>61040</v>
      </c>
      <c r="I11" s="47">
        <f>IF(D11="อาจารย์",IF(G11&lt;=36080,33890,51920),IF(D11="ผู้ช่วยศาสตราจารย์",IF(G11&lt;=56540,52970,71810),IF(D11="รองศาสตราจารย์",IF(G11&lt;=67780,73250,85390),IF(D11="ศาสตราจารย์",IF(G11&lt;=79720,87100,93380)))))</f>
        <v>51920</v>
      </c>
      <c r="J11" s="71">
        <v>2.4</v>
      </c>
      <c r="K11" s="72">
        <f>I11*J11/100</f>
        <v>1246.08</v>
      </c>
      <c r="L11" s="73">
        <f>ROUNDUP((K11),-1)</f>
        <v>1250</v>
      </c>
      <c r="M11" s="73">
        <f>IF(G11+K11&lt;=H11,L11,H11-G11)</f>
        <v>1250</v>
      </c>
      <c r="N11" s="72">
        <f>IF(G11+K11&lt;=H11,0,(I11*J11/100)-M11)</f>
        <v>0</v>
      </c>
      <c r="O11" s="72">
        <f>M11+N11</f>
        <v>1250</v>
      </c>
      <c r="P11" s="73">
        <f>IF(G11+M11&lt;=H11,G11+M11,H11)</f>
        <v>40880</v>
      </c>
      <c r="Q11" s="76">
        <v>85</v>
      </c>
      <c r="R11" s="47" t="s">
        <v>27</v>
      </c>
      <c r="S11" s="70"/>
    </row>
    <row r="12" spans="1:20" s="83" customFormat="1" ht="21" customHeight="1">
      <c r="A12" s="66"/>
      <c r="B12" s="67"/>
      <c r="C12" s="68"/>
      <c r="D12" s="92"/>
      <c r="E12" s="79"/>
      <c r="F12" s="93" t="s">
        <v>104</v>
      </c>
      <c r="G12" s="94">
        <f>SUM(G8:G11)</f>
        <v>141230</v>
      </c>
      <c r="H12" s="73"/>
      <c r="I12" s="73"/>
      <c r="J12" s="76"/>
      <c r="K12" s="72"/>
      <c r="L12" s="162" t="s">
        <v>64</v>
      </c>
      <c r="M12" s="166"/>
      <c r="N12" s="163"/>
      <c r="O12" s="117">
        <f>SUM(O8:O11)</f>
        <v>5320</v>
      </c>
      <c r="P12" s="73"/>
      <c r="Q12" s="76"/>
      <c r="R12" s="47"/>
      <c r="S12" s="81"/>
      <c r="T12" s="74"/>
    </row>
    <row r="13" spans="1:20" s="83" customFormat="1" ht="21" customHeight="1" thickBot="1">
      <c r="A13" s="66"/>
      <c r="B13" s="67"/>
      <c r="C13" s="68"/>
      <c r="D13" s="95"/>
      <c r="E13" s="69"/>
      <c r="F13" s="96" t="s">
        <v>63</v>
      </c>
      <c r="G13" s="97">
        <f>G12*2.9/100</f>
        <v>4095.67</v>
      </c>
      <c r="H13" s="73"/>
      <c r="I13" s="73"/>
      <c r="J13" s="76"/>
      <c r="K13" s="162" t="s">
        <v>65</v>
      </c>
      <c r="L13" s="166"/>
      <c r="M13" s="166"/>
      <c r="N13" s="163"/>
      <c r="O13" s="120">
        <f>G13-O12</f>
        <v>-1224.33</v>
      </c>
      <c r="P13" s="121"/>
      <c r="Q13" s="76"/>
      <c r="R13" s="47"/>
      <c r="S13" s="81"/>
      <c r="T13" s="74"/>
    </row>
    <row r="14" spans="1:19" s="85" customFormat="1" ht="21" customHeight="1" thickTop="1">
      <c r="A14" s="66"/>
      <c r="B14" s="98" t="s">
        <v>141</v>
      </c>
      <c r="C14" s="66"/>
      <c r="D14" s="66"/>
      <c r="E14" s="66"/>
      <c r="F14" s="66"/>
      <c r="G14" s="84"/>
      <c r="H14" s="73"/>
      <c r="I14" s="73"/>
      <c r="J14" s="76"/>
      <c r="K14" s="108"/>
      <c r="L14" s="108"/>
      <c r="M14" s="73"/>
      <c r="N14" s="107"/>
      <c r="O14" s="117"/>
      <c r="P14" s="121"/>
      <c r="Q14" s="76"/>
      <c r="R14" s="66"/>
      <c r="S14" s="81"/>
    </row>
    <row r="15" spans="1:20" ht="21" customHeight="1">
      <c r="A15" s="66">
        <v>1</v>
      </c>
      <c r="B15" s="67" t="s">
        <v>30</v>
      </c>
      <c r="C15" s="68">
        <v>20007</v>
      </c>
      <c r="D15" s="67" t="s">
        <v>121</v>
      </c>
      <c r="E15" s="79"/>
      <c r="F15" s="78" t="s">
        <v>60</v>
      </c>
      <c r="G15" s="47">
        <v>22790</v>
      </c>
      <c r="H15" s="47">
        <f>IF(D15="อาจารย์",61040,IF(D15="ผู้ช่วยศาสตราจารย์",83300,IF(D15="รองศาสตราจารย์",98510,IF(D15="ศาสตราจารย์",104050,))))</f>
        <v>61040</v>
      </c>
      <c r="I15" s="47">
        <f>IF(D15="อาจารย์",IF(G15&lt;=36080,33890,51920),IF(D15="ผู้ช่วยศาสตราจารย์",IF(G15&lt;=56540,52970,71810),IF(D15="รองศาสตราจารย์",IF(G15&lt;=67780,73250,85390),IF(D15="ศาสตราจารย์",IF(G15&lt;=79720,87100,93380)))))</f>
        <v>33890</v>
      </c>
      <c r="J15" s="71">
        <v>2.85</v>
      </c>
      <c r="K15" s="72">
        <f>I15*J15/100</f>
        <v>965.865</v>
      </c>
      <c r="L15" s="73">
        <f>ROUNDUP((K15),-1)</f>
        <v>970</v>
      </c>
      <c r="M15" s="73">
        <f>IF(G15+K15&lt;=H15,L15,H15-G15)</f>
        <v>970</v>
      </c>
      <c r="N15" s="72">
        <f>IF(G15+K15&lt;=H15,0,(I15*J15/100)-M15)</f>
        <v>0</v>
      </c>
      <c r="O15" s="72">
        <f>M15+N15</f>
        <v>970</v>
      </c>
      <c r="P15" s="73">
        <f>IF(G15+M15&lt;=H15,G15+M15,H15)</f>
        <v>23760</v>
      </c>
      <c r="Q15" s="71">
        <v>91</v>
      </c>
      <c r="R15" s="47" t="s">
        <v>126</v>
      </c>
      <c r="S15" s="78"/>
      <c r="T15" s="83"/>
    </row>
    <row r="16" spans="1:20" s="83" customFormat="1" ht="21" customHeight="1">
      <c r="A16" s="66">
        <v>2</v>
      </c>
      <c r="B16" s="67" t="s">
        <v>31</v>
      </c>
      <c r="C16" s="68">
        <v>20005</v>
      </c>
      <c r="D16" s="67" t="s">
        <v>25</v>
      </c>
      <c r="E16" s="79" t="s">
        <v>111</v>
      </c>
      <c r="F16" s="78" t="s">
        <v>60</v>
      </c>
      <c r="G16" s="47">
        <v>25300</v>
      </c>
      <c r="H16" s="47">
        <f>IF(E16="ปฏิบัติงาน",29420,IF(E16="ชำนาญงาน",54250,IF(E16="ชำนาญงานพิเศษ",58270,IF(E16="ปฏิบัติการ",37660,IF(E16="ชำนาญการ",61040,IF(E16="ชำนาญการพิเศษ",81750,IF(E16="เชี่ยวชาญ",96660,IF(E16="เชี่ยวชาญพิเศษ",104050,0))))))))</f>
        <v>37660</v>
      </c>
      <c r="I16" s="47">
        <f>IF(E16="ปฏิบัติการ",IF(G16&lt;=21830,25540,33510),IF(E16="ชำนาญการ",IF(G16&lt;=38280,34180,51060),IF(E16="ชำนาญการพิเศษ",IF(G16&lt;=52660,52080,69070),IF(E16="เชี่ยวชาญ",IF(G16&lt;=65920,70450,83490),IF(E16="เชี่ยวชาญพิเศษ",IF(G16&lt;=78430,85170,93380))))))</f>
        <v>33510</v>
      </c>
      <c r="J16" s="71">
        <v>2.73</v>
      </c>
      <c r="K16" s="72">
        <f>I16*J16/100</f>
        <v>914.823</v>
      </c>
      <c r="L16" s="73">
        <f>ROUNDUP((K16),-1)</f>
        <v>920</v>
      </c>
      <c r="M16" s="73">
        <f>IF(G16+K16&lt;=H16,L16,H16-G16)</f>
        <v>920</v>
      </c>
      <c r="N16" s="72">
        <f>IF(G16+K16&lt;=H16,0,(I16*J16/100)-M16)</f>
        <v>0</v>
      </c>
      <c r="O16" s="72">
        <f>M16+N16</f>
        <v>920</v>
      </c>
      <c r="P16" s="73">
        <f>IF(G16+M16&lt;=H16,G16+M16,H16)</f>
        <v>26220</v>
      </c>
      <c r="Q16" s="76">
        <v>90</v>
      </c>
      <c r="R16" s="47" t="s">
        <v>126</v>
      </c>
      <c r="S16" s="78"/>
      <c r="T16" s="74"/>
    </row>
    <row r="17" spans="1:20" s="83" customFormat="1" ht="21" customHeight="1">
      <c r="A17" s="66">
        <v>2</v>
      </c>
      <c r="B17" s="67" t="s">
        <v>29</v>
      </c>
      <c r="C17" s="68">
        <v>20006</v>
      </c>
      <c r="D17" s="69" t="s">
        <v>120</v>
      </c>
      <c r="E17" s="79"/>
      <c r="F17" s="70" t="s">
        <v>59</v>
      </c>
      <c r="G17" s="47">
        <v>42270</v>
      </c>
      <c r="H17" s="47">
        <f>IF(D17="อาจารย์",61040,IF(D17="ผู้ช่วยศาสตราจารย์",83300,IF(D17="รองศาสตราจารย์",98510,IF(D17="ศาสตราจารย์",104050,))))</f>
        <v>83300</v>
      </c>
      <c r="I17" s="47">
        <f>IF(D17="อาจารย์",IF(G17&lt;=36080,33890,51920),IF(D17="ผู้ช่วยศาสตราจารย์",IF(G17&lt;=56540,52970,71810),IF(D17="รองศาสตราจารย์",IF(G17&lt;=67780,73250,85390),IF(D17="ศาสตราจารย์",IF(G17&lt;=79720,87100,93380)))))</f>
        <v>52970</v>
      </c>
      <c r="J17" s="71">
        <v>2.45</v>
      </c>
      <c r="K17" s="72">
        <f>I17*J17/100</f>
        <v>1297.765</v>
      </c>
      <c r="L17" s="73">
        <f>ROUNDUP((K17),-1)</f>
        <v>1300</v>
      </c>
      <c r="M17" s="73">
        <f>IF(G17+K17&lt;=H17,L17,H17-G17)</f>
        <v>1300</v>
      </c>
      <c r="N17" s="72">
        <f>IF(G17+K17&lt;=H17,0,(I17*J17/100)-M17)</f>
        <v>0</v>
      </c>
      <c r="O17" s="72">
        <f>M17+N17</f>
        <v>1300</v>
      </c>
      <c r="P17" s="73">
        <f>IF(G17+M17&lt;=H17,G17+M17,H17)</f>
        <v>43570</v>
      </c>
      <c r="Q17" s="76">
        <v>88</v>
      </c>
      <c r="R17" s="47" t="s">
        <v>26</v>
      </c>
      <c r="S17" s="78"/>
      <c r="T17" s="74"/>
    </row>
    <row r="18" spans="1:19" ht="21" customHeight="1">
      <c r="A18" s="66">
        <v>4</v>
      </c>
      <c r="B18" s="67" t="s">
        <v>30</v>
      </c>
      <c r="C18" s="68">
        <v>20008</v>
      </c>
      <c r="D18" s="67" t="s">
        <v>121</v>
      </c>
      <c r="E18" s="79"/>
      <c r="F18" s="70" t="s">
        <v>59</v>
      </c>
      <c r="G18" s="80">
        <v>39630</v>
      </c>
      <c r="H18" s="47">
        <f>IF(D18="อาจารย์",61040,IF(D18="ผู้ช่วยศาสตราจารย์",83300,IF(D18="รองศาสตราจารย์",98510,IF(D18="ศาสตราจารย์",104050,))))</f>
        <v>61040</v>
      </c>
      <c r="I18" s="47">
        <f>IF(D18="อาจารย์",IF(G18&lt;=36080,33890,51920),IF(D18="ผู้ช่วยศาสตราจารย์",IF(G18&lt;=56540,52970,71810),IF(D18="รองศาสตราจารย์",IF(G18&lt;=67780,73250,85390),IF(D18="ศาสตราจารย์",IF(G18&lt;=79720,87100,93380)))))</f>
        <v>51920</v>
      </c>
      <c r="J18" s="71">
        <v>2.25</v>
      </c>
      <c r="K18" s="72">
        <f>I18*J18/100</f>
        <v>1168.2</v>
      </c>
      <c r="L18" s="73">
        <f>ROUNDUP((K18),-1)</f>
        <v>1170</v>
      </c>
      <c r="M18" s="73">
        <f>IF(G18+K18&lt;=H18,L18,H18-G18)</f>
        <v>1170</v>
      </c>
      <c r="N18" s="72">
        <f>IF(G18+K18&lt;=H18,0,(I18*J18/100)-M18)</f>
        <v>0</v>
      </c>
      <c r="O18" s="72">
        <f>M18+N18</f>
        <v>1170</v>
      </c>
      <c r="P18" s="73">
        <f>IF(G18+M18&lt;=H18,G18+M18,H18)</f>
        <v>40800</v>
      </c>
      <c r="Q18" s="76">
        <v>86</v>
      </c>
      <c r="R18" s="47" t="s">
        <v>27</v>
      </c>
      <c r="S18" s="70"/>
    </row>
    <row r="19" spans="1:20" s="83" customFormat="1" ht="21" customHeight="1">
      <c r="A19" s="66"/>
      <c r="B19" s="67"/>
      <c r="C19" s="68"/>
      <c r="D19" s="92"/>
      <c r="E19" s="79"/>
      <c r="F19" s="93" t="s">
        <v>105</v>
      </c>
      <c r="G19" s="94">
        <f>SUM(G15:G18)</f>
        <v>129990</v>
      </c>
      <c r="H19" s="73"/>
      <c r="I19" s="73"/>
      <c r="J19" s="76"/>
      <c r="K19" s="72"/>
      <c r="L19" s="162" t="s">
        <v>67</v>
      </c>
      <c r="M19" s="166"/>
      <c r="N19" s="163"/>
      <c r="O19" s="117">
        <f>SUM(O15:O18)</f>
        <v>4360</v>
      </c>
      <c r="P19" s="73"/>
      <c r="Q19" s="76"/>
      <c r="R19" s="47"/>
      <c r="S19" s="81"/>
      <c r="T19" s="74"/>
    </row>
    <row r="20" spans="1:20" s="83" customFormat="1" ht="21" customHeight="1" thickBot="1">
      <c r="A20" s="66"/>
      <c r="B20" s="67"/>
      <c r="C20" s="68"/>
      <c r="D20" s="95"/>
      <c r="E20" s="69"/>
      <c r="F20" s="96" t="s">
        <v>66</v>
      </c>
      <c r="G20" s="97">
        <f>G19*2.9/100</f>
        <v>3769.71</v>
      </c>
      <c r="H20" s="73"/>
      <c r="I20" s="73"/>
      <c r="J20" s="76"/>
      <c r="K20" s="162" t="s">
        <v>75</v>
      </c>
      <c r="L20" s="166"/>
      <c r="M20" s="166"/>
      <c r="N20" s="163"/>
      <c r="O20" s="120">
        <f>G20-O19</f>
        <v>-590.29</v>
      </c>
      <c r="P20" s="121"/>
      <c r="Q20" s="76"/>
      <c r="R20" s="47"/>
      <c r="S20" s="81"/>
      <c r="T20" s="74"/>
    </row>
    <row r="21" spans="1:19" s="85" customFormat="1" ht="21" customHeight="1" thickTop="1">
      <c r="A21" s="66"/>
      <c r="B21" s="98" t="s">
        <v>61</v>
      </c>
      <c r="C21" s="66"/>
      <c r="D21" s="66"/>
      <c r="E21" s="66"/>
      <c r="F21" s="66"/>
      <c r="G21" s="84"/>
      <c r="H21" s="73"/>
      <c r="I21" s="73"/>
      <c r="J21" s="76"/>
      <c r="K21" s="108"/>
      <c r="L21" s="108"/>
      <c r="M21" s="73"/>
      <c r="N21" s="107"/>
      <c r="O21" s="117"/>
      <c r="P21" s="121"/>
      <c r="Q21" s="76"/>
      <c r="R21" s="66"/>
      <c r="S21" s="81"/>
    </row>
    <row r="22" spans="1:19" s="83" customFormat="1" ht="21" customHeight="1">
      <c r="A22" s="66">
        <v>1</v>
      </c>
      <c r="B22" s="67" t="s">
        <v>30</v>
      </c>
      <c r="C22" s="68">
        <v>20014</v>
      </c>
      <c r="D22" s="67" t="s">
        <v>121</v>
      </c>
      <c r="E22" s="79"/>
      <c r="F22" s="78"/>
      <c r="G22" s="80">
        <v>27740</v>
      </c>
      <c r="H22" s="47">
        <f aca="true" t="shared" si="0" ref="H22:H28">IF(D22="อาจารย์",61040,IF(D22="ผู้ช่วยศาสตราจารย์",83300,IF(D22="รองศาสตราจารย์",98510,IF(D22="ศาสตราจารย์",104050,))))</f>
        <v>61040</v>
      </c>
      <c r="I22" s="47">
        <f aca="true" t="shared" si="1" ref="I22:I28">IF(D22="อาจารย์",IF(G22&lt;=36080,33890,51920),IF(D22="ผู้ช่วยศาสตราจารย์",IF(G22&lt;=56540,52970,71810),IF(D22="รองศาสตราจารย์",IF(G22&lt;=67780,73250,85390),IF(D22="ศาสตราจารย์",IF(G22&lt;=79720,87100,93380)))))</f>
        <v>33890</v>
      </c>
      <c r="J22" s="71">
        <v>3</v>
      </c>
      <c r="K22" s="72">
        <f aca="true" t="shared" si="2" ref="K22:K28">I22*J22/100</f>
        <v>1016.7</v>
      </c>
      <c r="L22" s="73">
        <f aca="true" t="shared" si="3" ref="L22:L28">ROUNDUP((K22),-1)</f>
        <v>1020</v>
      </c>
      <c r="M22" s="73">
        <f aca="true" t="shared" si="4" ref="M22:M28">IF(G22+K22&lt;=H22,L22,H22-G22)</f>
        <v>1020</v>
      </c>
      <c r="N22" s="72">
        <f aca="true" t="shared" si="5" ref="N22:N28">IF(G22+K22&lt;=H22,0,(I22*J22/100)-M22)</f>
        <v>0</v>
      </c>
      <c r="O22" s="72">
        <f aca="true" t="shared" si="6" ref="O22:O28">M22+N22</f>
        <v>1020</v>
      </c>
      <c r="P22" s="73">
        <f aca="true" t="shared" si="7" ref="P22:P28">IF(G22+M22&lt;=H22,G22+M22,H22)</f>
        <v>28760</v>
      </c>
      <c r="Q22" s="76">
        <v>93</v>
      </c>
      <c r="R22" s="47" t="s">
        <v>126</v>
      </c>
      <c r="S22" s="81"/>
    </row>
    <row r="23" spans="1:20" s="83" customFormat="1" ht="21" customHeight="1">
      <c r="A23" s="66">
        <v>2</v>
      </c>
      <c r="B23" s="67" t="s">
        <v>30</v>
      </c>
      <c r="C23" s="68">
        <v>20015</v>
      </c>
      <c r="D23" s="67" t="s">
        <v>121</v>
      </c>
      <c r="E23" s="79"/>
      <c r="F23" s="70"/>
      <c r="G23" s="80">
        <v>23540</v>
      </c>
      <c r="H23" s="47">
        <f t="shared" si="0"/>
        <v>61040</v>
      </c>
      <c r="I23" s="47">
        <f t="shared" si="1"/>
        <v>33890</v>
      </c>
      <c r="J23" s="71">
        <v>2.75</v>
      </c>
      <c r="K23" s="72">
        <f t="shared" si="2"/>
        <v>931.975</v>
      </c>
      <c r="L23" s="73">
        <f t="shared" si="3"/>
        <v>940</v>
      </c>
      <c r="M23" s="73">
        <f t="shared" si="4"/>
        <v>940</v>
      </c>
      <c r="N23" s="72">
        <f t="shared" si="5"/>
        <v>0</v>
      </c>
      <c r="O23" s="72">
        <f t="shared" si="6"/>
        <v>940</v>
      </c>
      <c r="P23" s="73">
        <f t="shared" si="7"/>
        <v>24480</v>
      </c>
      <c r="Q23" s="76">
        <v>87</v>
      </c>
      <c r="R23" s="47" t="s">
        <v>26</v>
      </c>
      <c r="S23" s="81"/>
      <c r="T23" s="74"/>
    </row>
    <row r="24" spans="1:20" s="83" customFormat="1" ht="21" customHeight="1">
      <c r="A24" s="66">
        <v>3</v>
      </c>
      <c r="B24" s="67" t="s">
        <v>29</v>
      </c>
      <c r="C24" s="68">
        <v>20010</v>
      </c>
      <c r="D24" s="69" t="s">
        <v>120</v>
      </c>
      <c r="E24" s="79"/>
      <c r="F24" s="70"/>
      <c r="G24" s="47">
        <v>42270</v>
      </c>
      <c r="H24" s="47">
        <f t="shared" si="0"/>
        <v>83300</v>
      </c>
      <c r="I24" s="47">
        <f t="shared" si="1"/>
        <v>52970</v>
      </c>
      <c r="J24" s="71">
        <v>2.5</v>
      </c>
      <c r="K24" s="72">
        <f t="shared" si="2"/>
        <v>1324.25</v>
      </c>
      <c r="L24" s="73">
        <f t="shared" si="3"/>
        <v>1330</v>
      </c>
      <c r="M24" s="73">
        <f t="shared" si="4"/>
        <v>1330</v>
      </c>
      <c r="N24" s="72">
        <f t="shared" si="5"/>
        <v>0</v>
      </c>
      <c r="O24" s="72">
        <f t="shared" si="6"/>
        <v>1330</v>
      </c>
      <c r="P24" s="73">
        <f t="shared" si="7"/>
        <v>43600</v>
      </c>
      <c r="Q24" s="76">
        <v>79</v>
      </c>
      <c r="R24" s="47" t="s">
        <v>128</v>
      </c>
      <c r="S24" s="81"/>
      <c r="T24" s="74"/>
    </row>
    <row r="25" spans="1:20" ht="21" customHeight="1">
      <c r="A25" s="66">
        <v>4</v>
      </c>
      <c r="B25" s="67" t="s">
        <v>30</v>
      </c>
      <c r="C25" s="68">
        <v>20013</v>
      </c>
      <c r="D25" s="67" t="s">
        <v>121</v>
      </c>
      <c r="E25" s="79"/>
      <c r="F25" s="70"/>
      <c r="G25" s="80">
        <v>28080</v>
      </c>
      <c r="H25" s="47">
        <f t="shared" si="0"/>
        <v>61040</v>
      </c>
      <c r="I25" s="47">
        <f t="shared" si="1"/>
        <v>33890</v>
      </c>
      <c r="J25" s="71">
        <v>2.35</v>
      </c>
      <c r="K25" s="72">
        <f t="shared" si="2"/>
        <v>796.415</v>
      </c>
      <c r="L25" s="73">
        <f t="shared" si="3"/>
        <v>800</v>
      </c>
      <c r="M25" s="73">
        <f t="shared" si="4"/>
        <v>800</v>
      </c>
      <c r="N25" s="72">
        <f t="shared" si="5"/>
        <v>0</v>
      </c>
      <c r="O25" s="72">
        <f t="shared" si="6"/>
        <v>800</v>
      </c>
      <c r="P25" s="73">
        <f t="shared" si="7"/>
        <v>28880</v>
      </c>
      <c r="Q25" s="76">
        <v>75</v>
      </c>
      <c r="R25" s="47" t="s">
        <v>129</v>
      </c>
      <c r="S25" s="81"/>
      <c r="T25" s="83"/>
    </row>
    <row r="26" spans="1:19" ht="105">
      <c r="A26" s="66">
        <v>5</v>
      </c>
      <c r="B26" s="67" t="s">
        <v>31</v>
      </c>
      <c r="C26" s="68">
        <v>20009</v>
      </c>
      <c r="D26" s="67" t="s">
        <v>121</v>
      </c>
      <c r="E26" s="79"/>
      <c r="F26" s="78"/>
      <c r="G26" s="47">
        <v>25300</v>
      </c>
      <c r="H26" s="47">
        <f t="shared" si="0"/>
        <v>61040</v>
      </c>
      <c r="I26" s="47">
        <f t="shared" si="1"/>
        <v>33890</v>
      </c>
      <c r="J26" s="71">
        <v>0</v>
      </c>
      <c r="K26" s="72">
        <f t="shared" si="2"/>
        <v>0</v>
      </c>
      <c r="L26" s="73">
        <f t="shared" si="3"/>
        <v>0</v>
      </c>
      <c r="M26" s="73">
        <f t="shared" si="4"/>
        <v>0</v>
      </c>
      <c r="N26" s="72">
        <f t="shared" si="5"/>
        <v>0</v>
      </c>
      <c r="O26" s="72">
        <f t="shared" si="6"/>
        <v>0</v>
      </c>
      <c r="P26" s="73">
        <f t="shared" si="7"/>
        <v>25300</v>
      </c>
      <c r="Q26" s="71">
        <v>77</v>
      </c>
      <c r="R26" s="47" t="s">
        <v>128</v>
      </c>
      <c r="S26" s="82" t="s">
        <v>122</v>
      </c>
    </row>
    <row r="27" spans="1:19" s="83" customFormat="1" ht="105">
      <c r="A27" s="66">
        <v>6</v>
      </c>
      <c r="B27" s="67" t="s">
        <v>30</v>
      </c>
      <c r="C27" s="68">
        <v>20011</v>
      </c>
      <c r="D27" s="67" t="s">
        <v>121</v>
      </c>
      <c r="E27" s="79"/>
      <c r="F27" s="70"/>
      <c r="G27" s="47">
        <v>22750</v>
      </c>
      <c r="H27" s="47">
        <f t="shared" si="0"/>
        <v>61040</v>
      </c>
      <c r="I27" s="47">
        <f t="shared" si="1"/>
        <v>33890</v>
      </c>
      <c r="J27" s="71">
        <v>0</v>
      </c>
      <c r="K27" s="72">
        <f t="shared" si="2"/>
        <v>0</v>
      </c>
      <c r="L27" s="73">
        <f t="shared" si="3"/>
        <v>0</v>
      </c>
      <c r="M27" s="73">
        <f t="shared" si="4"/>
        <v>0</v>
      </c>
      <c r="N27" s="72">
        <f t="shared" si="5"/>
        <v>0</v>
      </c>
      <c r="O27" s="72">
        <f t="shared" si="6"/>
        <v>0</v>
      </c>
      <c r="P27" s="73">
        <f t="shared" si="7"/>
        <v>22750</v>
      </c>
      <c r="Q27" s="76">
        <v>81</v>
      </c>
      <c r="R27" s="47" t="s">
        <v>127</v>
      </c>
      <c r="S27" s="82" t="s">
        <v>123</v>
      </c>
    </row>
    <row r="28" spans="1:19" s="83" customFormat="1" ht="84">
      <c r="A28" s="66">
        <v>7</v>
      </c>
      <c r="B28" s="67" t="s">
        <v>30</v>
      </c>
      <c r="C28" s="68">
        <v>20012</v>
      </c>
      <c r="D28" s="67" t="s">
        <v>121</v>
      </c>
      <c r="E28" s="79"/>
      <c r="F28" s="70"/>
      <c r="G28" s="80">
        <v>29400</v>
      </c>
      <c r="H28" s="47">
        <f t="shared" si="0"/>
        <v>61040</v>
      </c>
      <c r="I28" s="47">
        <f t="shared" si="1"/>
        <v>33890</v>
      </c>
      <c r="J28" s="71">
        <v>0</v>
      </c>
      <c r="K28" s="72">
        <f t="shared" si="2"/>
        <v>0</v>
      </c>
      <c r="L28" s="73">
        <f t="shared" si="3"/>
        <v>0</v>
      </c>
      <c r="M28" s="73">
        <f t="shared" si="4"/>
        <v>0</v>
      </c>
      <c r="N28" s="72">
        <f t="shared" si="5"/>
        <v>0</v>
      </c>
      <c r="O28" s="72">
        <f t="shared" si="6"/>
        <v>0</v>
      </c>
      <c r="P28" s="73">
        <f t="shared" si="7"/>
        <v>29400</v>
      </c>
      <c r="Q28" s="76">
        <v>72</v>
      </c>
      <c r="R28" s="47" t="s">
        <v>139</v>
      </c>
      <c r="S28" s="82" t="s">
        <v>125</v>
      </c>
    </row>
    <row r="29" spans="1:20" s="83" customFormat="1" ht="21" customHeight="1">
      <c r="A29" s="66"/>
      <c r="B29" s="67"/>
      <c r="C29" s="68"/>
      <c r="D29" s="92"/>
      <c r="E29" s="79"/>
      <c r="F29" s="93" t="s">
        <v>106</v>
      </c>
      <c r="G29" s="94">
        <f>SUM(G22:G28)</f>
        <v>199080</v>
      </c>
      <c r="H29" s="73"/>
      <c r="I29" s="73"/>
      <c r="J29" s="76"/>
      <c r="K29" s="72"/>
      <c r="L29" s="162" t="s">
        <v>69</v>
      </c>
      <c r="M29" s="166"/>
      <c r="N29" s="163"/>
      <c r="O29" s="117">
        <f>SUM(O22:O28)</f>
        <v>4090</v>
      </c>
      <c r="P29" s="73"/>
      <c r="Q29" s="76"/>
      <c r="R29" s="47"/>
      <c r="S29" s="81"/>
      <c r="T29" s="74"/>
    </row>
    <row r="30" spans="1:20" s="83" customFormat="1" ht="21" customHeight="1">
      <c r="A30" s="86"/>
      <c r="B30" s="142"/>
      <c r="C30" s="143"/>
      <c r="D30" s="144"/>
      <c r="E30" s="145"/>
      <c r="F30" s="146" t="s">
        <v>68</v>
      </c>
      <c r="G30" s="147">
        <f>G29*2.9/100</f>
        <v>5773.32</v>
      </c>
      <c r="H30" s="87"/>
      <c r="I30" s="87"/>
      <c r="J30" s="109"/>
      <c r="K30" s="167" t="s">
        <v>76</v>
      </c>
      <c r="L30" s="168"/>
      <c r="M30" s="168"/>
      <c r="N30" s="169"/>
      <c r="O30" s="148">
        <f>G30-O29</f>
        <v>1683.3199999999997</v>
      </c>
      <c r="P30" s="113"/>
      <c r="Q30" s="109"/>
      <c r="R30" s="149"/>
      <c r="S30" s="88"/>
      <c r="T30" s="74"/>
    </row>
    <row r="31" spans="1:19" s="85" customFormat="1" ht="21" customHeight="1">
      <c r="A31" s="66"/>
      <c r="B31" s="98" t="s">
        <v>62</v>
      </c>
      <c r="C31" s="66"/>
      <c r="D31" s="66"/>
      <c r="E31" s="66"/>
      <c r="F31" s="66"/>
      <c r="G31" s="66"/>
      <c r="H31" s="73"/>
      <c r="I31" s="73"/>
      <c r="J31" s="76"/>
      <c r="K31" s="108"/>
      <c r="L31" s="108"/>
      <c r="M31" s="73"/>
      <c r="N31" s="107"/>
      <c r="O31" s="72"/>
      <c r="P31" s="121"/>
      <c r="Q31" s="76"/>
      <c r="R31" s="66"/>
      <c r="S31" s="81"/>
    </row>
    <row r="32" spans="1:19" ht="21" customHeight="1">
      <c r="A32" s="66">
        <v>1</v>
      </c>
      <c r="B32" s="67" t="s">
        <v>29</v>
      </c>
      <c r="C32" s="68">
        <v>20016</v>
      </c>
      <c r="D32" s="67" t="s">
        <v>112</v>
      </c>
      <c r="E32" s="79" t="s">
        <v>7</v>
      </c>
      <c r="F32" s="78"/>
      <c r="G32" s="47">
        <v>25600</v>
      </c>
      <c r="H32" s="47">
        <f>IF(E32="ปฏิบัติงาน",29420,IF(E32="ชำนาญงาน",54250,IF(E32="ชำนาญงานพิเศษ",58270,IF(E32="ปฏิบัติการ",37660,IF(E32="ชำนาญการ",61040,IF(E32="ชำนาญการพิเศษ",81750,IF(E32="เชี่ยวชาญ",96660,IF(E32="เชี่ยวชาญพิเศษ",104050,0))))))))</f>
        <v>61040</v>
      </c>
      <c r="I32" s="47">
        <f>IF(E32="ปฏิบัติการ",IF(G32&lt;=21830,25540,33510),IF(E32="ชำนาญการ",IF(G32&lt;=38280,34180,51060),IF(E32="ชำนาญการพิเศษ",IF(G32&lt;=52660,52080,69070),IF(E32="เชี่ยวชาญ",IF(G32&lt;=65920,70450,83490),IF(E32="เชี่ยวชาญพิเศษ",IF(G32&lt;=78430,85170,93380))))))</f>
        <v>34180</v>
      </c>
      <c r="J32" s="71">
        <v>2.95</v>
      </c>
      <c r="K32" s="72">
        <f>I32*J32/100</f>
        <v>1008.31</v>
      </c>
      <c r="L32" s="73">
        <f>ROUNDUP((K32),-1)</f>
        <v>1010</v>
      </c>
      <c r="M32" s="73">
        <f>IF(G32+K32&lt;=H32,L32,H32-G32)</f>
        <v>1010</v>
      </c>
      <c r="N32" s="72">
        <f>IF(G32+K32&lt;=H32,0,(I32*J32/100)-M32)</f>
        <v>0</v>
      </c>
      <c r="O32" s="72">
        <f>M32+N32</f>
        <v>1010</v>
      </c>
      <c r="P32" s="73">
        <f>IF(G32+M32&lt;=H32,G32+M32,H32)</f>
        <v>26610</v>
      </c>
      <c r="Q32" s="71">
        <v>88</v>
      </c>
      <c r="R32" s="47" t="s">
        <v>26</v>
      </c>
      <c r="S32" s="82"/>
    </row>
    <row r="33" spans="1:19" ht="21" customHeight="1">
      <c r="A33" s="66"/>
      <c r="B33" s="67" t="s">
        <v>29</v>
      </c>
      <c r="C33" s="68">
        <v>20017</v>
      </c>
      <c r="D33" s="67" t="s">
        <v>124</v>
      </c>
      <c r="E33" s="79" t="s">
        <v>111</v>
      </c>
      <c r="F33" s="78"/>
      <c r="G33" s="47">
        <v>21070</v>
      </c>
      <c r="H33" s="47">
        <f>IF(E33="ปฏิบัติงาน",29420,IF(E33="ชำนาญงาน",54250,IF(E33="ชำนาญงานพิเศษ",58270,IF(E33="ปฏิบัติการ",37660,IF(E33="ชำนาญการ",61040,IF(E33="ชำนาญการพิเศษ",81750,IF(E33="เชี่ยวชาญ",96660,IF(E33="เชี่ยวชาญพิเศษ",104050,0))))))))</f>
        <v>37660</v>
      </c>
      <c r="I33" s="47">
        <f>IF(E33="ปฏิบัติการ",IF(G33&lt;=21830,25540,33510),IF(E33="ชำนาญการ",IF(G33&lt;=38280,34180,51060),IF(E33="ชำนาญการพิเศษ",IF(G33&lt;=52660,52080,69070),IF(E33="เชี่ยวชาญ",IF(G33&lt;=65920,70450,83490),IF(E33="เชี่ยวชาญพิเศษ",IF(G33&lt;=78430,85170,93380))))))</f>
        <v>25540</v>
      </c>
      <c r="J33" s="71">
        <v>2.85</v>
      </c>
      <c r="K33" s="72">
        <f>I33*J33/100</f>
        <v>727.89</v>
      </c>
      <c r="L33" s="73">
        <f>ROUNDUP((K33),-1)</f>
        <v>730</v>
      </c>
      <c r="M33" s="73">
        <f>IF(G33+K33&lt;=H33,L33,H33-G33)</f>
        <v>730</v>
      </c>
      <c r="N33" s="72">
        <f>IF(G33+K33&lt;=H33,0,(I33*J33/100)-M33)</f>
        <v>0</v>
      </c>
      <c r="O33" s="72">
        <f>M33+N33</f>
        <v>730</v>
      </c>
      <c r="P33" s="73">
        <f>IF(G33+M33&lt;=H33,G33+M33,H33)</f>
        <v>21800</v>
      </c>
      <c r="Q33" s="71">
        <v>84</v>
      </c>
      <c r="R33" s="47" t="s">
        <v>27</v>
      </c>
      <c r="S33" s="82"/>
    </row>
    <row r="34" spans="1:19" ht="84">
      <c r="A34" s="66">
        <v>2</v>
      </c>
      <c r="B34" s="67" t="s">
        <v>31</v>
      </c>
      <c r="C34" s="68">
        <v>20018</v>
      </c>
      <c r="D34" s="67" t="s">
        <v>25</v>
      </c>
      <c r="E34" s="79" t="s">
        <v>111</v>
      </c>
      <c r="F34" s="70"/>
      <c r="G34" s="47">
        <v>18000</v>
      </c>
      <c r="H34" s="47">
        <f>IF(E34="ปฏิบัติงาน",29420,IF(E34="ชำนาญงาน",54250,IF(E34="ชำนาญงานพิเศษ",58270,IF(E34="ปฏิบัติการ",37660,IF(E34="ชำนาญการ",61040,IF(E34="ชำนาญการพิเศษ",81750,IF(E34="เชี่ยวชาญ",96660,IF(E34="เชี่ยวชาญพิเศษ",104050,0))))))))</f>
        <v>37660</v>
      </c>
      <c r="I34" s="47">
        <f>IF(E34="ปฏิบัติการ",IF(G34&lt;=21830,25540,33510),IF(E34="ชำนาญการ",IF(G34&lt;=38280,34180,51060),IF(E34="ชำนาญการพิเศษ",IF(G34&lt;=52660,52080,69070),IF(E34="เชี่ยวชาญ",IF(G34&lt;=65920,70450,83490),IF(E34="เชี่ยวชาญพิเศษ",IF(G34&lt;=78430,85170,93380))))))</f>
        <v>25540</v>
      </c>
      <c r="J34" s="71">
        <v>0</v>
      </c>
      <c r="K34" s="72">
        <f>I34*J34/100</f>
        <v>0</v>
      </c>
      <c r="L34" s="73">
        <f>ROUNDUP((K34),-1)</f>
        <v>0</v>
      </c>
      <c r="M34" s="73">
        <f>IF(G34+K34&lt;=H34,L34,H34-G34)</f>
        <v>0</v>
      </c>
      <c r="N34" s="72">
        <f>IF(G34+K34&lt;=H34,0,(I34*J34/100)-M34)</f>
        <v>0</v>
      </c>
      <c r="O34" s="72">
        <f>M34+N34</f>
        <v>0</v>
      </c>
      <c r="P34" s="73">
        <f>IF(G34+M34&lt;=H34,G34+M34,H34)</f>
        <v>18000</v>
      </c>
      <c r="Q34" s="76">
        <v>74.5</v>
      </c>
      <c r="R34" s="47" t="s">
        <v>129</v>
      </c>
      <c r="S34" s="82" t="s">
        <v>125</v>
      </c>
    </row>
    <row r="35" spans="1:20" s="83" customFormat="1" ht="21" customHeight="1">
      <c r="A35" s="66"/>
      <c r="B35" s="67"/>
      <c r="C35" s="68"/>
      <c r="D35" s="92"/>
      <c r="E35" s="79"/>
      <c r="F35" s="93" t="s">
        <v>107</v>
      </c>
      <c r="G35" s="94">
        <f>SUM(G32:G34)</f>
        <v>64670</v>
      </c>
      <c r="H35" s="73"/>
      <c r="I35" s="73"/>
      <c r="J35" s="76"/>
      <c r="K35" s="72"/>
      <c r="L35" s="162" t="s">
        <v>72</v>
      </c>
      <c r="M35" s="166"/>
      <c r="N35" s="163"/>
      <c r="O35" s="117">
        <f>SUM(O32:O34)</f>
        <v>1740</v>
      </c>
      <c r="P35" s="73"/>
      <c r="Q35" s="76"/>
      <c r="R35" s="47"/>
      <c r="S35" s="81"/>
      <c r="T35" s="74"/>
    </row>
    <row r="36" spans="1:20" s="83" customFormat="1" ht="21" customHeight="1" thickBot="1">
      <c r="A36" s="66"/>
      <c r="B36" s="67"/>
      <c r="C36" s="68"/>
      <c r="D36" s="95"/>
      <c r="E36" s="69"/>
      <c r="F36" s="96" t="s">
        <v>71</v>
      </c>
      <c r="G36" s="97">
        <f>G35*2.9/100</f>
        <v>1875.43</v>
      </c>
      <c r="H36" s="73"/>
      <c r="I36" s="73"/>
      <c r="J36" s="76"/>
      <c r="K36" s="162" t="s">
        <v>77</v>
      </c>
      <c r="L36" s="166"/>
      <c r="M36" s="166"/>
      <c r="N36" s="163"/>
      <c r="O36" s="120">
        <f>G36-O35</f>
        <v>135.43000000000006</v>
      </c>
      <c r="P36" s="121"/>
      <c r="Q36" s="76"/>
      <c r="R36" s="47"/>
      <c r="S36" s="81"/>
      <c r="T36" s="74"/>
    </row>
    <row r="37" spans="1:19" s="128" customFormat="1" ht="21" customHeight="1" thickTop="1">
      <c r="A37" s="99"/>
      <c r="B37" s="100" t="s">
        <v>70</v>
      </c>
      <c r="C37" s="99"/>
      <c r="D37" s="99"/>
      <c r="E37" s="99"/>
      <c r="F37" s="99"/>
      <c r="G37" s="101"/>
      <c r="H37" s="102"/>
      <c r="I37" s="102"/>
      <c r="J37" s="122"/>
      <c r="K37" s="123"/>
      <c r="L37" s="123"/>
      <c r="M37" s="102"/>
      <c r="N37" s="124"/>
      <c r="O37" s="125"/>
      <c r="P37" s="126"/>
      <c r="Q37" s="122"/>
      <c r="R37" s="99"/>
      <c r="S37" s="127"/>
    </row>
    <row r="38" spans="1:20" s="83" customFormat="1" ht="21" customHeight="1">
      <c r="A38" s="66"/>
      <c r="B38" s="67"/>
      <c r="C38" s="68"/>
      <c r="D38" s="92"/>
      <c r="E38" s="162" t="s">
        <v>117</v>
      </c>
      <c r="F38" s="163"/>
      <c r="G38" s="94">
        <f>G12+G19+G29+G35</f>
        <v>534970</v>
      </c>
      <c r="H38" s="73"/>
      <c r="I38" s="73"/>
      <c r="J38" s="76"/>
      <c r="K38" s="162" t="s">
        <v>74</v>
      </c>
      <c r="L38" s="166"/>
      <c r="M38" s="166"/>
      <c r="N38" s="163"/>
      <c r="O38" s="117">
        <f>O12+O19+O29+O35</f>
        <v>15510</v>
      </c>
      <c r="P38" s="73"/>
      <c r="Q38" s="76"/>
      <c r="R38" s="47"/>
      <c r="S38" s="81"/>
      <c r="T38" s="74"/>
    </row>
    <row r="39" spans="1:20" s="83" customFormat="1" ht="21" customHeight="1" thickBot="1">
      <c r="A39" s="66"/>
      <c r="B39" s="67"/>
      <c r="C39" s="68"/>
      <c r="D39" s="95"/>
      <c r="E39" s="69"/>
      <c r="F39" s="96" t="s">
        <v>73</v>
      </c>
      <c r="G39" s="97">
        <f>G38*2.9/100</f>
        <v>15514.13</v>
      </c>
      <c r="H39" s="73"/>
      <c r="I39" s="73"/>
      <c r="J39" s="76"/>
      <c r="K39" s="162" t="s">
        <v>78</v>
      </c>
      <c r="L39" s="166"/>
      <c r="M39" s="166"/>
      <c r="N39" s="163"/>
      <c r="O39" s="120">
        <f>G39-O38</f>
        <v>4.1299999999992</v>
      </c>
      <c r="P39" s="121"/>
      <c r="Q39" s="76"/>
      <c r="R39" s="47"/>
      <c r="S39" s="81"/>
      <c r="T39" s="74"/>
    </row>
    <row r="40" spans="1:20" s="83" customFormat="1" ht="21" customHeight="1" thickTop="1">
      <c r="A40" s="103"/>
      <c r="B40" s="129"/>
      <c r="C40" s="130"/>
      <c r="F40" s="131"/>
      <c r="G40" s="132"/>
      <c r="H40" s="105"/>
      <c r="I40" s="105"/>
      <c r="J40" s="133"/>
      <c r="K40" s="119"/>
      <c r="L40" s="119"/>
      <c r="M40" s="119"/>
      <c r="N40" s="119"/>
      <c r="O40" s="134"/>
      <c r="P40" s="105"/>
      <c r="Q40" s="133"/>
      <c r="R40" s="135"/>
      <c r="S40" s="103"/>
      <c r="T40" s="74"/>
    </row>
    <row r="41" spans="1:20" s="83" customFormat="1" ht="21" customHeight="1">
      <c r="A41" s="103"/>
      <c r="B41" s="129"/>
      <c r="C41" s="130"/>
      <c r="F41" s="131"/>
      <c r="G41" s="132"/>
      <c r="H41" s="105"/>
      <c r="I41" s="105"/>
      <c r="J41" s="133"/>
      <c r="K41" s="119"/>
      <c r="L41" s="119"/>
      <c r="M41" s="119"/>
      <c r="N41" s="119"/>
      <c r="O41" s="134"/>
      <c r="P41" s="105"/>
      <c r="Q41" s="133"/>
      <c r="R41" s="135"/>
      <c r="S41" s="103"/>
      <c r="T41" s="74"/>
    </row>
    <row r="42" spans="1:20" s="83" customFormat="1" ht="21" customHeight="1">
      <c r="A42" s="103"/>
      <c r="B42" s="129"/>
      <c r="C42" s="130"/>
      <c r="F42" s="131"/>
      <c r="G42" s="132"/>
      <c r="H42" s="105"/>
      <c r="I42" s="105"/>
      <c r="J42" s="133"/>
      <c r="K42" s="119"/>
      <c r="L42" s="119"/>
      <c r="M42" s="119"/>
      <c r="N42" s="164" t="s">
        <v>41</v>
      </c>
      <c r="O42" s="164"/>
      <c r="P42" s="164"/>
      <c r="Q42" s="164"/>
      <c r="R42" s="164"/>
      <c r="S42" s="164"/>
      <c r="T42" s="74"/>
    </row>
    <row r="43" spans="1:20" s="83" customFormat="1" ht="21" customHeight="1">
      <c r="A43" s="103"/>
      <c r="B43" s="129"/>
      <c r="C43" s="130"/>
      <c r="F43" s="131"/>
      <c r="G43" s="132"/>
      <c r="H43" s="105"/>
      <c r="I43" s="105"/>
      <c r="J43" s="133"/>
      <c r="K43" s="119"/>
      <c r="L43" s="119"/>
      <c r="M43" s="119"/>
      <c r="N43" s="164" t="s">
        <v>42</v>
      </c>
      <c r="O43" s="164"/>
      <c r="P43" s="164"/>
      <c r="Q43" s="164"/>
      <c r="R43" s="164"/>
      <c r="S43" s="164"/>
      <c r="T43" s="74"/>
    </row>
    <row r="44" spans="1:20" s="83" customFormat="1" ht="21" customHeight="1">
      <c r="A44" s="103"/>
      <c r="B44" s="129"/>
      <c r="C44" s="130"/>
      <c r="F44" s="131"/>
      <c r="G44" s="132"/>
      <c r="H44" s="105"/>
      <c r="I44" s="105"/>
      <c r="J44" s="133"/>
      <c r="K44" s="119"/>
      <c r="L44" s="119"/>
      <c r="M44" s="119"/>
      <c r="N44" s="165" t="s">
        <v>9</v>
      </c>
      <c r="O44" s="165"/>
      <c r="P44" s="165"/>
      <c r="Q44" s="165"/>
      <c r="R44" s="165"/>
      <c r="S44" s="165"/>
      <c r="T44" s="74"/>
    </row>
    <row r="45" spans="1:19" ht="21" customHeight="1">
      <c r="A45" s="136" t="s">
        <v>116</v>
      </c>
      <c r="S45" s="103"/>
    </row>
    <row r="46" spans="1:19" ht="21" customHeight="1">
      <c r="A46" s="139"/>
      <c r="B46" s="74" t="s">
        <v>137</v>
      </c>
      <c r="S46" s="103"/>
    </row>
    <row r="47" spans="2:19" ht="21" customHeight="1">
      <c r="B47" s="140" t="s">
        <v>86</v>
      </c>
      <c r="G47" s="138"/>
      <c r="S47" s="103"/>
    </row>
    <row r="48" spans="2:19" ht="21" customHeight="1">
      <c r="B48" s="140" t="s">
        <v>87</v>
      </c>
      <c r="S48" s="103"/>
    </row>
    <row r="49" spans="2:19" ht="21" customHeight="1">
      <c r="B49" s="140" t="s">
        <v>130</v>
      </c>
      <c r="S49" s="103"/>
    </row>
    <row r="50" spans="2:19" ht="21" customHeight="1">
      <c r="B50" s="140" t="s">
        <v>88</v>
      </c>
      <c r="S50" s="103"/>
    </row>
    <row r="51" spans="2:19" ht="21" customHeight="1">
      <c r="B51" s="140" t="s">
        <v>138</v>
      </c>
      <c r="S51" s="103"/>
    </row>
    <row r="52" spans="2:19" ht="21" customHeight="1">
      <c r="B52" s="140" t="s">
        <v>131</v>
      </c>
      <c r="S52" s="103"/>
    </row>
    <row r="53" spans="2:19" ht="21" customHeight="1">
      <c r="B53" s="140" t="s">
        <v>132</v>
      </c>
      <c r="S53" s="103"/>
    </row>
    <row r="54" spans="2:19" ht="21" customHeight="1">
      <c r="B54" s="140" t="s">
        <v>89</v>
      </c>
      <c r="S54" s="103"/>
    </row>
    <row r="55" spans="2:19" ht="21" customHeight="1">
      <c r="B55" s="140" t="s">
        <v>118</v>
      </c>
      <c r="S55" s="103"/>
    </row>
    <row r="56" spans="2:19" ht="21" customHeight="1">
      <c r="B56" s="141" t="s">
        <v>90</v>
      </c>
      <c r="S56" s="103"/>
    </row>
    <row r="57" spans="2:19" ht="21" customHeight="1">
      <c r="B57" s="140" t="s">
        <v>119</v>
      </c>
      <c r="S57" s="103"/>
    </row>
    <row r="58" spans="2:19" ht="21" customHeight="1">
      <c r="B58" s="140" t="s">
        <v>91</v>
      </c>
      <c r="S58" s="103"/>
    </row>
    <row r="59" spans="2:19" ht="21" customHeight="1">
      <c r="B59" s="140"/>
      <c r="S59" s="103"/>
    </row>
    <row r="60" ht="21" customHeight="1">
      <c r="S60" s="103"/>
    </row>
    <row r="61" ht="21" customHeight="1">
      <c r="S61" s="103"/>
    </row>
  </sheetData>
  <sheetProtection/>
  <mergeCells count="16">
    <mergeCell ref="A1:S1"/>
    <mergeCell ref="A2:S2"/>
    <mergeCell ref="L29:N29"/>
    <mergeCell ref="K13:N13"/>
    <mergeCell ref="K30:N30"/>
    <mergeCell ref="L35:N35"/>
    <mergeCell ref="L12:N12"/>
    <mergeCell ref="N42:S42"/>
    <mergeCell ref="N43:S43"/>
    <mergeCell ref="N44:S44"/>
    <mergeCell ref="E38:F38"/>
    <mergeCell ref="K38:N38"/>
    <mergeCell ref="L19:N19"/>
    <mergeCell ref="K20:N20"/>
    <mergeCell ref="K36:N36"/>
    <mergeCell ref="K39:N39"/>
  </mergeCells>
  <printOptions horizontalCentered="1"/>
  <pageMargins left="0.1968503937007874" right="0.1968503937007874" top="0.5905511811023623" bottom="0.3937007874015748" header="0.5118110236220472" footer="0.5118110236220472"/>
  <pageSetup horizontalDpi="600" verticalDpi="600" orientation="landscape" paperSize="9" scale="56" r:id="rId2"/>
  <rowBreaks count="1" manualBreakCount="1">
    <brk id="3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RMUTK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Ning</cp:lastModifiedBy>
  <cp:lastPrinted>2018-09-14T08:40:22Z</cp:lastPrinted>
  <dcterms:created xsi:type="dcterms:W3CDTF">2006-01-25T00:30:31Z</dcterms:created>
  <dcterms:modified xsi:type="dcterms:W3CDTF">2018-09-14T08:40:37Z</dcterms:modified>
  <cp:category/>
  <cp:version/>
  <cp:contentType/>
  <cp:contentStatus/>
</cp:coreProperties>
</file>